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66"/>
  <workbookPr filterPrivacy="1" defaultThemeVersion="124226"/>
  <bookViews>
    <workbookView xWindow="0" yWindow="0" windowWidth="20400" windowHeight="7680" tabRatio="718"/>
  </bookViews>
  <sheets>
    <sheet name="СВОД" sheetId="13" r:id="rId1"/>
    <sheet name="данные" sheetId="1" r:id="rId2"/>
    <sheet name="кредит" sheetId="15" r:id="rId3"/>
    <sheet name="Cash Flow" sheetId="9" r:id="rId4"/>
    <sheet name="PL" sheetId="10" r:id="rId5"/>
    <sheet name="BS" sheetId="12" r:id="rId6"/>
    <sheet name="NPV" sheetId="11" r:id="rId7"/>
    <sheet name="чувствительность" sheetId="14" r:id="rId8"/>
  </sheets>
  <definedNames>
    <definedName name="capex">чувствительность!$B$5</definedName>
    <definedName name="cur">данные!$A$2</definedName>
    <definedName name="discont">СВОД!$B$27</definedName>
    <definedName name="fot">СВОД!$B$16</definedName>
    <definedName name="fotmes">СВОД!$C$16</definedName>
    <definedName name="price">чувствительность!$B$7</definedName>
    <definedName name="profittax">СВОД!$B$22</definedName>
    <definedName name="proptax">СВОД!$B$24</definedName>
    <definedName name="raw">чувствительность!$B$8</definedName>
    <definedName name="salarytax">СВОД!$B$25</definedName>
    <definedName name="title">данные!$A$1</definedName>
    <definedName name="var">СВОД!$C$3</definedName>
    <definedName name="vat">СВОД!$B$23</definedName>
    <definedName name="volume">чувствительность!$B$6</definedName>
    <definedName name="_xlnm.Print_Area" localSheetId="5">BS!$A$1:$T$24</definedName>
    <definedName name="_xlnm.Print_Area" localSheetId="3">'Cash Flow'!$A$1:$T$38</definedName>
    <definedName name="_xlnm.Print_Area" localSheetId="6">NPV!$A$1:$T$15</definedName>
    <definedName name="_xlnm.Print_Area" localSheetId="4">PL!$A$1:$T$21</definedName>
    <definedName name="_xlnm.Print_Area" localSheetId="1">данные!$A$1:$T$168</definedName>
    <definedName name="_xlnm.Print_Area" localSheetId="2">кредит!$A$1:$T$12</definedName>
  </definedNames>
  <calcPr calcId="171027" calcMode="autoNoTable"/>
</workbook>
</file>

<file path=xl/calcChain.xml><?xml version="1.0" encoding="utf-8"?>
<calcChain xmlns="http://schemas.openxmlformats.org/spreadsheetml/2006/main">
  <c r="L16" i="15" l="1"/>
  <c r="B38" i="10"/>
  <c r="B11" i="11" l="1"/>
  <c r="E16" i="15" l="1"/>
  <c r="F16" i="15"/>
  <c r="G16" i="15"/>
  <c r="H16" i="15"/>
  <c r="I16" i="15"/>
  <c r="J16" i="15"/>
  <c r="K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16" i="15"/>
  <c r="D16" i="12"/>
  <c r="E16" i="12" s="1"/>
  <c r="F16" i="12" s="1"/>
  <c r="AZ3" i="12"/>
  <c r="AZ2" i="12" s="1"/>
  <c r="BA3" i="12"/>
  <c r="BA2" i="12" s="1"/>
  <c r="BB3" i="12"/>
  <c r="BB2" i="12" s="1"/>
  <c r="BC3" i="12"/>
  <c r="BC2" i="12" s="1"/>
  <c r="BD3" i="12"/>
  <c r="BD2" i="12" s="1"/>
  <c r="BE3" i="12"/>
  <c r="BE2" i="12" s="1"/>
  <c r="BF3" i="12"/>
  <c r="BF2" i="12" s="1"/>
  <c r="BG3" i="12"/>
  <c r="BG2" i="12" s="1"/>
  <c r="BH3" i="12"/>
  <c r="BH2" i="12" s="1"/>
  <c r="BI3" i="12"/>
  <c r="BI2" i="12" s="1"/>
  <c r="BJ3" i="12"/>
  <c r="BJ2" i="12" s="1"/>
  <c r="BK3" i="12"/>
  <c r="BK2" i="12" s="1"/>
  <c r="BL3" i="12"/>
  <c r="BL2" i="12" s="1"/>
  <c r="BM3" i="12"/>
  <c r="BM2" i="12" s="1"/>
  <c r="BN3" i="12"/>
  <c r="BN2" i="12" s="1"/>
  <c r="BO3" i="12"/>
  <c r="BO2" i="12" s="1"/>
  <c r="BP3" i="12"/>
  <c r="BP2" i="12" s="1"/>
  <c r="BQ3" i="12"/>
  <c r="BQ2" i="12" s="1"/>
  <c r="BR3" i="12"/>
  <c r="BR2" i="12" s="1"/>
  <c r="BS3" i="12"/>
  <c r="BS2" i="12" s="1"/>
  <c r="BT3" i="12"/>
  <c r="BT2" i="12" s="1"/>
  <c r="BU3" i="12"/>
  <c r="BU2" i="12" s="1"/>
  <c r="BV3" i="12"/>
  <c r="BV2" i="12" s="1"/>
  <c r="BW3" i="12"/>
  <c r="BW2" i="12" s="1"/>
  <c r="BX3" i="12"/>
  <c r="BX2" i="12" s="1"/>
  <c r="BY3" i="12"/>
  <c r="BY2" i="12" s="1"/>
  <c r="BZ3" i="12"/>
  <c r="BZ2" i="12" s="1"/>
  <c r="CA3" i="12"/>
  <c r="CA2" i="12" s="1"/>
  <c r="CB3" i="12"/>
  <c r="CB2" i="12" s="1"/>
  <c r="CC3" i="12"/>
  <c r="CC2" i="12" s="1"/>
  <c r="CD3" i="12"/>
  <c r="CD2" i="12" s="1"/>
  <c r="CE3" i="12"/>
  <c r="CE2" i="12" s="1"/>
  <c r="CF3" i="12"/>
  <c r="CF2" i="12" s="1"/>
  <c r="CG3" i="12"/>
  <c r="CG2" i="12" s="1"/>
  <c r="CH3" i="12"/>
  <c r="CH2" i="12" s="1"/>
  <c r="CI3" i="12"/>
  <c r="CI2" i="12" s="1"/>
  <c r="CJ3" i="12"/>
  <c r="CJ2" i="12" s="1"/>
  <c r="CK3" i="12"/>
  <c r="CK2" i="12" s="1"/>
  <c r="CL3" i="12"/>
  <c r="CL2" i="12" s="1"/>
  <c r="CM3" i="12"/>
  <c r="CM2" i="12" s="1"/>
  <c r="CN3" i="12"/>
  <c r="CN2" i="12" s="1"/>
  <c r="CO3" i="12"/>
  <c r="CO2" i="12" s="1"/>
  <c r="CP3" i="12"/>
  <c r="CP2" i="12" s="1"/>
  <c r="CQ3" i="12"/>
  <c r="CQ2" i="12" s="1"/>
  <c r="CR3" i="12"/>
  <c r="CR2" i="12" s="1"/>
  <c r="CS3" i="12"/>
  <c r="CS2" i="12" s="1"/>
  <c r="CT3" i="12"/>
  <c r="CT2" i="12" s="1"/>
  <c r="CU3" i="12"/>
  <c r="CU2" i="12" s="1"/>
  <c r="CV3" i="12"/>
  <c r="CV2" i="12" s="1"/>
  <c r="CW3" i="12"/>
  <c r="CW2" i="12" s="1"/>
  <c r="CX3" i="12"/>
  <c r="CX2" i="12" s="1"/>
  <c r="CY3" i="12"/>
  <c r="CY2" i="12" s="1"/>
  <c r="CZ3" i="12"/>
  <c r="CZ2" i="12" s="1"/>
  <c r="DA3" i="12"/>
  <c r="DA2" i="12" s="1"/>
  <c r="DB3" i="12"/>
  <c r="DB2" i="12" s="1"/>
  <c r="DC3" i="12"/>
  <c r="DC2" i="12" s="1"/>
  <c r="DD3" i="12"/>
  <c r="DD2" i="12" s="1"/>
  <c r="DE3" i="12"/>
  <c r="DE2" i="12" s="1"/>
  <c r="DF3" i="12"/>
  <c r="DF2" i="12" s="1"/>
  <c r="DG3" i="12"/>
  <c r="DG2" i="12" s="1"/>
  <c r="DH3" i="12"/>
  <c r="DH2" i="12" s="1"/>
  <c r="DI3" i="12"/>
  <c r="DI2" i="12" s="1"/>
  <c r="DJ3" i="12"/>
  <c r="DJ2" i="12" s="1"/>
  <c r="DK3" i="12"/>
  <c r="DK2" i="12" s="1"/>
  <c r="DL3" i="12"/>
  <c r="DL2" i="12" s="1"/>
  <c r="DM3" i="12"/>
  <c r="DM2" i="12" s="1"/>
  <c r="DN3" i="12"/>
  <c r="DN2" i="12" s="1"/>
  <c r="DO3" i="12"/>
  <c r="DO2" i="12" s="1"/>
  <c r="DP3" i="12"/>
  <c r="DP2" i="12" s="1"/>
  <c r="DQ3" i="12"/>
  <c r="DQ2" i="12" s="1"/>
  <c r="DR3" i="12"/>
  <c r="DR2" i="12" s="1"/>
  <c r="DS3" i="12"/>
  <c r="DS2" i="12" s="1"/>
  <c r="DT3" i="12"/>
  <c r="DT2" i="12" s="1"/>
  <c r="DU3" i="12"/>
  <c r="DU2" i="12" s="1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D3" i="12"/>
  <c r="A2" i="12"/>
  <c r="G16" i="12" l="1"/>
  <c r="H16" i="12" l="1"/>
  <c r="I16" i="12" l="1"/>
  <c r="J16" i="12" l="1"/>
  <c r="K16" i="12" l="1"/>
  <c r="L16" i="12" l="1"/>
  <c r="M16" i="12" l="1"/>
  <c r="N16" i="12" l="1"/>
  <c r="O16" i="12" l="1"/>
  <c r="P16" i="12" l="1"/>
  <c r="Q16" i="12" l="1"/>
  <c r="R16" i="12" l="1"/>
  <c r="S16" i="12" l="1"/>
  <c r="T16" i="12" l="1"/>
  <c r="U16" i="12" l="1"/>
  <c r="V16" i="12" l="1"/>
  <c r="W16" i="12" l="1"/>
  <c r="X16" i="12" l="1"/>
  <c r="Y16" i="12" l="1"/>
  <c r="Z16" i="12" l="1"/>
  <c r="AA16" i="12" l="1"/>
  <c r="AB16" i="12" l="1"/>
  <c r="AC16" i="12" l="1"/>
  <c r="AD16" i="12" l="1"/>
  <c r="AE16" i="12" l="1"/>
  <c r="AF16" i="12" l="1"/>
  <c r="AG16" i="12" l="1"/>
  <c r="AH16" i="12" l="1"/>
  <c r="AI16" i="12" l="1"/>
  <c r="AJ16" i="12" l="1"/>
  <c r="AK16" i="12" l="1"/>
  <c r="AL16" i="12" l="1"/>
  <c r="AM16" i="12" l="1"/>
  <c r="AN16" i="12" l="1"/>
  <c r="AO16" i="12" l="1"/>
  <c r="AP16" i="12" l="1"/>
  <c r="AQ16" i="12" l="1"/>
  <c r="AR16" i="12" l="1"/>
  <c r="AS16" i="12" l="1"/>
  <c r="AT16" i="12" l="1"/>
  <c r="AU16" i="12" l="1"/>
  <c r="AV16" i="12" l="1"/>
  <c r="AW16" i="12" l="1"/>
  <c r="AX16" i="12" l="1"/>
  <c r="AY16" i="12" l="1"/>
  <c r="AZ16" i="12" l="1"/>
  <c r="BA16" i="12" l="1"/>
  <c r="BB16" i="12" l="1"/>
  <c r="BC16" i="12" l="1"/>
  <c r="BD16" i="12" l="1"/>
  <c r="BE16" i="12" l="1"/>
  <c r="BF16" i="12" l="1"/>
  <c r="BG16" i="12" l="1"/>
  <c r="BH16" i="12" l="1"/>
  <c r="BI16" i="12" l="1"/>
  <c r="BJ16" i="12" l="1"/>
  <c r="BK16" i="12" l="1"/>
  <c r="BL16" i="12" l="1"/>
  <c r="BM16" i="12" l="1"/>
  <c r="BN16" i="12" l="1"/>
  <c r="BO16" i="12" l="1"/>
  <c r="BP16" i="12" l="1"/>
  <c r="BQ16" i="12" l="1"/>
  <c r="BR16" i="12" l="1"/>
  <c r="BS16" i="12" l="1"/>
  <c r="BT16" i="12" l="1"/>
  <c r="BU16" i="12" l="1"/>
  <c r="BV16" i="12" l="1"/>
  <c r="BW16" i="12" l="1"/>
  <c r="BX16" i="12" l="1"/>
  <c r="BY16" i="12" l="1"/>
  <c r="BZ16" i="12" l="1"/>
  <c r="CA16" i="12" l="1"/>
  <c r="CB16" i="12" l="1"/>
  <c r="CC16" i="12" l="1"/>
  <c r="CD16" i="12" l="1"/>
  <c r="CE16" i="12" l="1"/>
  <c r="CF16" i="12" l="1"/>
  <c r="CG16" i="12" l="1"/>
  <c r="CH16" i="12" l="1"/>
  <c r="CI16" i="12" l="1"/>
  <c r="CJ16" i="12" l="1"/>
  <c r="CK16" i="12" l="1"/>
  <c r="CL16" i="12" l="1"/>
  <c r="CM16" i="12" l="1"/>
  <c r="CN16" i="12" l="1"/>
  <c r="CO16" i="12" l="1"/>
  <c r="CP16" i="12" l="1"/>
  <c r="CQ16" i="12" l="1"/>
  <c r="CR16" i="12" l="1"/>
  <c r="CS16" i="12" l="1"/>
  <c r="CT16" i="12" l="1"/>
  <c r="CU16" i="12" l="1"/>
  <c r="CV16" i="12" l="1"/>
  <c r="CW16" i="12" l="1"/>
  <c r="CX16" i="12" l="1"/>
  <c r="CY16" i="12" l="1"/>
  <c r="CZ16" i="12" l="1"/>
  <c r="DA16" i="12" l="1"/>
  <c r="DB16" i="12" l="1"/>
  <c r="DC16" i="12" l="1"/>
  <c r="DD16" i="12" l="1"/>
  <c r="DE16" i="12" l="1"/>
  <c r="DF16" i="12" l="1"/>
  <c r="DG16" i="12" l="1"/>
  <c r="DH16" i="12" l="1"/>
  <c r="DI16" i="12" l="1"/>
  <c r="DJ16" i="12" l="1"/>
  <c r="DK16" i="12" l="1"/>
  <c r="DL16" i="12" l="1"/>
  <c r="DM16" i="12" l="1"/>
  <c r="DN16" i="12" l="1"/>
  <c r="DO16" i="12" l="1"/>
  <c r="DP16" i="12" l="1"/>
  <c r="DQ16" i="12" l="1"/>
  <c r="DR16" i="12" l="1"/>
  <c r="DS16" i="12" l="1"/>
  <c r="DT16" i="12" l="1"/>
  <c r="DU16" i="12" l="1"/>
  <c r="I22" i="11" l="1"/>
  <c r="M22" i="11"/>
  <c r="Q22" i="11"/>
  <c r="U22" i="11"/>
  <c r="Y22" i="11"/>
  <c r="AC22" i="11"/>
  <c r="AG22" i="11"/>
  <c r="AK22" i="11"/>
  <c r="AO22" i="11"/>
  <c r="AS22" i="11"/>
  <c r="AW22" i="11"/>
  <c r="BA22" i="11"/>
  <c r="BE22" i="11"/>
  <c r="BI22" i="11"/>
  <c r="BM22" i="11"/>
  <c r="BQ22" i="11"/>
  <c r="BU22" i="11"/>
  <c r="BY22" i="11"/>
  <c r="CC22" i="11"/>
  <c r="CG22" i="11"/>
  <c r="CK22" i="11"/>
  <c r="CO22" i="11"/>
  <c r="CS22" i="11"/>
  <c r="CW22" i="11"/>
  <c r="DA22" i="11"/>
  <c r="DE22" i="11"/>
  <c r="DI22" i="11"/>
  <c r="DM22" i="11"/>
  <c r="DQ22" i="11"/>
  <c r="DU22" i="11"/>
  <c r="DR3" i="11"/>
  <c r="DR2" i="11" s="1"/>
  <c r="DS3" i="11"/>
  <c r="DS2" i="11" s="1"/>
  <c r="DT3" i="11"/>
  <c r="DT2" i="11" s="1"/>
  <c r="DU3" i="11"/>
  <c r="DU2" i="11" s="1"/>
  <c r="AZ3" i="11"/>
  <c r="AZ2" i="11" s="1"/>
  <c r="BA3" i="11"/>
  <c r="BA2" i="11" s="1"/>
  <c r="BB3" i="11"/>
  <c r="BB2" i="11" s="1"/>
  <c r="BC3" i="11"/>
  <c r="BC2" i="11" s="1"/>
  <c r="BD3" i="11"/>
  <c r="BD2" i="11" s="1"/>
  <c r="BE3" i="11"/>
  <c r="BE2" i="11" s="1"/>
  <c r="BF3" i="11"/>
  <c r="BF2" i="11" s="1"/>
  <c r="BG3" i="11"/>
  <c r="BG2" i="11" s="1"/>
  <c r="BH3" i="11"/>
  <c r="BH2" i="11" s="1"/>
  <c r="BI3" i="11"/>
  <c r="BI2" i="11" s="1"/>
  <c r="BJ3" i="11"/>
  <c r="BJ2" i="11" s="1"/>
  <c r="BK3" i="11"/>
  <c r="BK2" i="11" s="1"/>
  <c r="BL3" i="11"/>
  <c r="BL2" i="11" s="1"/>
  <c r="BM3" i="11"/>
  <c r="BM2" i="11" s="1"/>
  <c r="BN3" i="11"/>
  <c r="BN2" i="11" s="1"/>
  <c r="BO3" i="11"/>
  <c r="BO2" i="11" s="1"/>
  <c r="BP3" i="11"/>
  <c r="BP2" i="11" s="1"/>
  <c r="BQ3" i="11"/>
  <c r="BQ2" i="11" s="1"/>
  <c r="BR3" i="11"/>
  <c r="BR2" i="11" s="1"/>
  <c r="BS3" i="11"/>
  <c r="BS2" i="11" s="1"/>
  <c r="BT3" i="11"/>
  <c r="BT2" i="11" s="1"/>
  <c r="BU3" i="11"/>
  <c r="BU2" i="11" s="1"/>
  <c r="BV3" i="11"/>
  <c r="BV2" i="11" s="1"/>
  <c r="BW3" i="11"/>
  <c r="BW2" i="11" s="1"/>
  <c r="BX3" i="11"/>
  <c r="BX2" i="11" s="1"/>
  <c r="BY3" i="11"/>
  <c r="BY2" i="11" s="1"/>
  <c r="BZ3" i="11"/>
  <c r="BZ2" i="11" s="1"/>
  <c r="CA3" i="11"/>
  <c r="CA2" i="11" s="1"/>
  <c r="CB3" i="11"/>
  <c r="CB2" i="11" s="1"/>
  <c r="CC3" i="11"/>
  <c r="CC2" i="11" s="1"/>
  <c r="CD3" i="11"/>
  <c r="CD2" i="11" s="1"/>
  <c r="CE3" i="11"/>
  <c r="CE2" i="11" s="1"/>
  <c r="CF3" i="11"/>
  <c r="CF2" i="11" s="1"/>
  <c r="CG3" i="11"/>
  <c r="CG2" i="11" s="1"/>
  <c r="CH3" i="11"/>
  <c r="CH2" i="11" s="1"/>
  <c r="CI3" i="11"/>
  <c r="CI2" i="11" s="1"/>
  <c r="CJ3" i="11"/>
  <c r="CJ2" i="11" s="1"/>
  <c r="CK3" i="11"/>
  <c r="CK2" i="11" s="1"/>
  <c r="CL3" i="11"/>
  <c r="CL2" i="11" s="1"/>
  <c r="CM3" i="11"/>
  <c r="CM2" i="11" s="1"/>
  <c r="CN3" i="11"/>
  <c r="CN2" i="11" s="1"/>
  <c r="CO3" i="11"/>
  <c r="CO2" i="11" s="1"/>
  <c r="CP3" i="11"/>
  <c r="CP2" i="11" s="1"/>
  <c r="CQ3" i="11"/>
  <c r="CQ2" i="11" s="1"/>
  <c r="CR3" i="11"/>
  <c r="CR2" i="11" s="1"/>
  <c r="CS3" i="11"/>
  <c r="CS2" i="11" s="1"/>
  <c r="CT3" i="11"/>
  <c r="CT2" i="11" s="1"/>
  <c r="CU3" i="11"/>
  <c r="CU2" i="11" s="1"/>
  <c r="CV3" i="11"/>
  <c r="CV2" i="11" s="1"/>
  <c r="CW3" i="11"/>
  <c r="CW2" i="11" s="1"/>
  <c r="CX3" i="11"/>
  <c r="CX2" i="11" s="1"/>
  <c r="CY3" i="11"/>
  <c r="CY2" i="11" s="1"/>
  <c r="CZ3" i="11"/>
  <c r="CZ2" i="11" s="1"/>
  <c r="DA3" i="11"/>
  <c r="DA2" i="11" s="1"/>
  <c r="DB3" i="11"/>
  <c r="DB2" i="11" s="1"/>
  <c r="DC3" i="11"/>
  <c r="DC2" i="11" s="1"/>
  <c r="DD3" i="11"/>
  <c r="DD2" i="11" s="1"/>
  <c r="DE3" i="11"/>
  <c r="DE2" i="11" s="1"/>
  <c r="DF3" i="11"/>
  <c r="DF2" i="11" s="1"/>
  <c r="DG3" i="11"/>
  <c r="DG2" i="11" s="1"/>
  <c r="DH3" i="11"/>
  <c r="DH2" i="11" s="1"/>
  <c r="DI3" i="11"/>
  <c r="DI2" i="11" s="1"/>
  <c r="DJ3" i="11"/>
  <c r="DJ2" i="11" s="1"/>
  <c r="DK3" i="11"/>
  <c r="DK2" i="11" s="1"/>
  <c r="DL3" i="11"/>
  <c r="DL2" i="11" s="1"/>
  <c r="DM3" i="11"/>
  <c r="DM2" i="11" s="1"/>
  <c r="DN3" i="11"/>
  <c r="DN2" i="11" s="1"/>
  <c r="DO3" i="11"/>
  <c r="DO2" i="11" s="1"/>
  <c r="DP3" i="11"/>
  <c r="DP2" i="11" s="1"/>
  <c r="DQ3" i="11"/>
  <c r="DQ2" i="11" s="1"/>
  <c r="E3" i="11"/>
  <c r="E2" i="11" s="1"/>
  <c r="F3" i="11"/>
  <c r="F2" i="11" s="1"/>
  <c r="G3" i="11"/>
  <c r="G2" i="11" s="1"/>
  <c r="H3" i="11"/>
  <c r="H2" i="11" s="1"/>
  <c r="I3" i="11"/>
  <c r="I2" i="11" s="1"/>
  <c r="J3" i="11"/>
  <c r="J2" i="11" s="1"/>
  <c r="K3" i="11"/>
  <c r="K2" i="11" s="1"/>
  <c r="L3" i="11"/>
  <c r="L2" i="11" s="1"/>
  <c r="M3" i="11"/>
  <c r="M2" i="11" s="1"/>
  <c r="N3" i="11"/>
  <c r="N2" i="11" s="1"/>
  <c r="O3" i="11"/>
  <c r="O2" i="11" s="1"/>
  <c r="P3" i="11"/>
  <c r="P2" i="11" s="1"/>
  <c r="Q3" i="11"/>
  <c r="Q2" i="11" s="1"/>
  <c r="R3" i="11"/>
  <c r="R2" i="11" s="1"/>
  <c r="S3" i="11"/>
  <c r="S2" i="11" s="1"/>
  <c r="T3" i="11"/>
  <c r="T2" i="11" s="1"/>
  <c r="U3" i="11"/>
  <c r="U2" i="11" s="1"/>
  <c r="V3" i="11"/>
  <c r="V2" i="11" s="1"/>
  <c r="W3" i="11"/>
  <c r="W2" i="11" s="1"/>
  <c r="X3" i="11"/>
  <c r="X2" i="11" s="1"/>
  <c r="Y3" i="11"/>
  <c r="Y2" i="11" s="1"/>
  <c r="Z3" i="11"/>
  <c r="Z2" i="11" s="1"/>
  <c r="AA3" i="11"/>
  <c r="AA2" i="11" s="1"/>
  <c r="AB3" i="11"/>
  <c r="AB2" i="11" s="1"/>
  <c r="AC3" i="11"/>
  <c r="AC2" i="11" s="1"/>
  <c r="AD3" i="11"/>
  <c r="AD2" i="11" s="1"/>
  <c r="AE3" i="11"/>
  <c r="AE2" i="11" s="1"/>
  <c r="AF3" i="11"/>
  <c r="AF2" i="11" s="1"/>
  <c r="AG3" i="11"/>
  <c r="AG2" i="11" s="1"/>
  <c r="AH3" i="11"/>
  <c r="AH2" i="11" s="1"/>
  <c r="AI3" i="11"/>
  <c r="AI2" i="11" s="1"/>
  <c r="AJ3" i="11"/>
  <c r="AJ2" i="11" s="1"/>
  <c r="AK3" i="11"/>
  <c r="AK2" i="11" s="1"/>
  <c r="AL3" i="11"/>
  <c r="AL2" i="11" s="1"/>
  <c r="AM3" i="11"/>
  <c r="AM2" i="11" s="1"/>
  <c r="AN3" i="11"/>
  <c r="AN2" i="11" s="1"/>
  <c r="AO3" i="11"/>
  <c r="AO2" i="11" s="1"/>
  <c r="AP3" i="11"/>
  <c r="AP2" i="11" s="1"/>
  <c r="AQ3" i="11"/>
  <c r="AQ2" i="11" s="1"/>
  <c r="AR3" i="11"/>
  <c r="AR2" i="11" s="1"/>
  <c r="AS3" i="11"/>
  <c r="AS2" i="11" s="1"/>
  <c r="AT3" i="11"/>
  <c r="AT2" i="11" s="1"/>
  <c r="AU3" i="11"/>
  <c r="AU2" i="11" s="1"/>
  <c r="AV3" i="11"/>
  <c r="AV2" i="11" s="1"/>
  <c r="AW3" i="11"/>
  <c r="AW2" i="11" s="1"/>
  <c r="AX3" i="11"/>
  <c r="AX2" i="11" s="1"/>
  <c r="AY3" i="11"/>
  <c r="AY2" i="11" s="1"/>
  <c r="D3" i="11"/>
  <c r="D2" i="11" s="1"/>
  <c r="A2" i="11"/>
  <c r="M31" i="10" l="1"/>
  <c r="K31" i="10"/>
  <c r="I31" i="10"/>
  <c r="G31" i="10"/>
  <c r="E31" i="10"/>
  <c r="D29" i="10"/>
  <c r="N31" i="10"/>
  <c r="L31" i="10"/>
  <c r="J31" i="10"/>
  <c r="H31" i="10"/>
  <c r="F31" i="10"/>
  <c r="D31" i="10"/>
  <c r="D36" i="10"/>
  <c r="D32" i="10"/>
  <c r="E32" i="10"/>
  <c r="A1" i="12"/>
  <c r="N32" i="10"/>
  <c r="M32" i="10"/>
  <c r="L32" i="10"/>
  <c r="K32" i="10"/>
  <c r="J32" i="10"/>
  <c r="I32" i="10"/>
  <c r="H32" i="10"/>
  <c r="G32" i="10"/>
  <c r="F32" i="10"/>
  <c r="D22" i="11"/>
  <c r="DT22" i="11"/>
  <c r="DR22" i="11"/>
  <c r="DP22" i="11"/>
  <c r="DN22" i="11"/>
  <c r="DL22" i="11"/>
  <c r="DJ22" i="11"/>
  <c r="DH22" i="11"/>
  <c r="DF22" i="11"/>
  <c r="DD22" i="11"/>
  <c r="DB22" i="11"/>
  <c r="CZ22" i="11"/>
  <c r="CX22" i="11"/>
  <c r="CV22" i="11"/>
  <c r="CT22" i="11"/>
  <c r="CR22" i="11"/>
  <c r="CP22" i="11"/>
  <c r="CN22" i="11"/>
  <c r="CL22" i="11"/>
  <c r="CJ22" i="11"/>
  <c r="CH22" i="11"/>
  <c r="CF22" i="11"/>
  <c r="CD22" i="11"/>
  <c r="CB22" i="11"/>
  <c r="BZ22" i="11"/>
  <c r="BX22" i="11"/>
  <c r="BV22" i="11"/>
  <c r="BT22" i="11"/>
  <c r="BR22" i="11"/>
  <c r="BP22" i="11"/>
  <c r="BN22" i="11"/>
  <c r="BL22" i="11"/>
  <c r="BJ22" i="11"/>
  <c r="BH22" i="11"/>
  <c r="BF22" i="11"/>
  <c r="BD22" i="11"/>
  <c r="BB22" i="11"/>
  <c r="AZ22" i="11"/>
  <c r="AX22" i="11"/>
  <c r="AV22" i="11"/>
  <c r="AT22" i="11"/>
  <c r="AR22" i="11"/>
  <c r="AP22" i="11"/>
  <c r="AN22" i="11"/>
  <c r="AL22" i="11"/>
  <c r="AJ22" i="11"/>
  <c r="AH22" i="11"/>
  <c r="AF22" i="11"/>
  <c r="AD22" i="11"/>
  <c r="AB22" i="11"/>
  <c r="Z22" i="11"/>
  <c r="X22" i="11"/>
  <c r="V22" i="11"/>
  <c r="T22" i="11"/>
  <c r="R22" i="11"/>
  <c r="P22" i="11"/>
  <c r="N22" i="11"/>
  <c r="L22" i="11"/>
  <c r="J22" i="11"/>
  <c r="H22" i="11"/>
  <c r="F22" i="11"/>
  <c r="DS22" i="11"/>
  <c r="DO22" i="11"/>
  <c r="DK22" i="11"/>
  <c r="DG22" i="11"/>
  <c r="DC22" i="11"/>
  <c r="CY22" i="11"/>
  <c r="CU22" i="11"/>
  <c r="CQ22" i="11"/>
  <c r="CM22" i="11"/>
  <c r="CI22" i="11"/>
  <c r="CE22" i="11"/>
  <c r="CA22" i="11"/>
  <c r="BW22" i="11"/>
  <c r="BS22" i="11"/>
  <c r="BO22" i="11"/>
  <c r="BK22" i="11"/>
  <c r="BG22" i="11"/>
  <c r="BC22" i="11"/>
  <c r="AY22" i="11"/>
  <c r="AU22" i="11"/>
  <c r="AQ22" i="11"/>
  <c r="AM22" i="11"/>
  <c r="AI22" i="11"/>
  <c r="AE22" i="11"/>
  <c r="AA22" i="11"/>
  <c r="W22" i="11"/>
  <c r="S22" i="11"/>
  <c r="O22" i="11"/>
  <c r="K22" i="11"/>
  <c r="G22" i="11"/>
  <c r="E22" i="11"/>
  <c r="A1" i="11"/>
  <c r="D27" i="10"/>
  <c r="C31" i="10" l="1"/>
  <c r="C32" i="10"/>
  <c r="BJ11" i="12"/>
  <c r="BB11" i="12"/>
  <c r="AT11" i="12"/>
  <c r="CC11" i="12"/>
  <c r="DA11" i="12"/>
  <c r="DI11" i="12"/>
  <c r="DT11" i="12"/>
  <c r="DL11" i="12"/>
  <c r="DD11" i="12"/>
  <c r="CN11" i="12"/>
  <c r="CF11" i="12"/>
  <c r="BX11" i="12"/>
  <c r="BP11" i="12"/>
  <c r="BK11" i="12"/>
  <c r="AD11" i="12"/>
  <c r="Q11" i="12"/>
  <c r="Y11" i="12"/>
  <c r="P11" i="12"/>
  <c r="F11" i="12"/>
  <c r="J11" i="12"/>
  <c r="N11" i="12"/>
  <c r="CV11" i="12"/>
  <c r="X11" i="12"/>
  <c r="T11" i="12"/>
  <c r="W11" i="12"/>
  <c r="S11" i="12"/>
  <c r="BY11" i="12"/>
  <c r="V11" i="12"/>
  <c r="AA11" i="12"/>
  <c r="O11" i="12"/>
  <c r="I11" i="12"/>
  <c r="G11" i="12"/>
  <c r="E11" i="12"/>
  <c r="K11" i="12"/>
  <c r="M11" i="12"/>
  <c r="D11" i="12"/>
  <c r="AM11" i="12" l="1"/>
  <c r="AE11" i="12"/>
  <c r="AY11" i="12"/>
  <c r="D28" i="10"/>
  <c r="D34" i="10"/>
  <c r="BE11" i="12"/>
  <c r="DE11" i="12"/>
  <c r="G34" i="10"/>
  <c r="K34" i="10"/>
  <c r="L34" i="10"/>
  <c r="N34" i="10"/>
  <c r="I34" i="10"/>
  <c r="M34" i="10"/>
  <c r="F34" i="10"/>
  <c r="H34" i="10"/>
  <c r="J34" i="10"/>
  <c r="E34" i="10"/>
  <c r="D25" i="10"/>
  <c r="Z11" i="12"/>
  <c r="H11" i="12"/>
  <c r="U11" i="12"/>
  <c r="AH11" i="12"/>
  <c r="R11" i="12"/>
  <c r="L11" i="12"/>
  <c r="AC11" i="12"/>
  <c r="AB11" i="12"/>
  <c r="AF11" i="12"/>
  <c r="AN11" i="12"/>
  <c r="U6" i="12"/>
  <c r="AC6" i="12"/>
  <c r="AK6" i="12"/>
  <c r="AS6" i="12"/>
  <c r="R6" i="12"/>
  <c r="V6" i="12"/>
  <c r="Z6" i="12"/>
  <c r="AD6" i="12"/>
  <c r="AH6" i="12"/>
  <c r="AL6" i="12"/>
  <c r="AP6" i="12"/>
  <c r="AT6" i="12"/>
  <c r="AX6" i="12"/>
  <c r="AY6" i="12"/>
  <c r="AQ6" i="12"/>
  <c r="AI6" i="12"/>
  <c r="AA6" i="12"/>
  <c r="S6" i="12"/>
  <c r="Q6" i="12"/>
  <c r="Y6" i="12"/>
  <c r="AG6" i="12"/>
  <c r="AO6" i="12"/>
  <c r="AW6" i="12"/>
  <c r="P6" i="12"/>
  <c r="T6" i="12"/>
  <c r="X6" i="12"/>
  <c r="AB6" i="12"/>
  <c r="AF6" i="12"/>
  <c r="AJ6" i="12"/>
  <c r="AN6" i="12"/>
  <c r="AR6" i="12"/>
  <c r="AV6" i="12"/>
  <c r="AU6" i="12"/>
  <c r="AM6" i="12"/>
  <c r="AE6" i="12"/>
  <c r="W6" i="12"/>
  <c r="C34" i="10" l="1"/>
  <c r="N25" i="10"/>
  <c r="I25" i="10"/>
  <c r="K25" i="10"/>
  <c r="L25" i="10"/>
  <c r="J25" i="10"/>
  <c r="G25" i="10"/>
  <c r="H25" i="10"/>
  <c r="F25" i="10"/>
  <c r="E25" i="10"/>
  <c r="M25" i="10"/>
  <c r="H28" i="10"/>
  <c r="L28" i="10"/>
  <c r="M28" i="10"/>
  <c r="N28" i="10"/>
  <c r="F28" i="10"/>
  <c r="E28" i="10"/>
  <c r="G28" i="10"/>
  <c r="I28" i="10"/>
  <c r="J28" i="10"/>
  <c r="K28" i="10"/>
  <c r="BC6" i="12"/>
  <c r="CC6" i="12"/>
  <c r="CS6" i="12"/>
  <c r="DI6" i="12"/>
  <c r="BT6" i="12"/>
  <c r="BK6" i="12"/>
  <c r="BY6" i="12"/>
  <c r="CG6" i="12"/>
  <c r="CO6" i="12"/>
  <c r="CW6" i="12"/>
  <c r="DE6" i="12"/>
  <c r="DM6" i="12"/>
  <c r="DU6" i="12"/>
  <c r="BP6" i="12"/>
  <c r="BH6" i="12"/>
  <c r="AZ6" i="12"/>
  <c r="DR6" i="12"/>
  <c r="DJ6" i="12"/>
  <c r="DB6" i="12"/>
  <c r="CT6" i="12"/>
  <c r="CL6" i="12"/>
  <c r="CD6" i="12"/>
  <c r="BU6" i="12"/>
  <c r="BE6" i="12"/>
  <c r="BO6" i="12"/>
  <c r="CA6" i="12"/>
  <c r="CI6" i="12"/>
  <c r="CQ6" i="12"/>
  <c r="CY6" i="12"/>
  <c r="DG6" i="12"/>
  <c r="DO6" i="12"/>
  <c r="BV6" i="12"/>
  <c r="BN6" i="12"/>
  <c r="BF6" i="12"/>
  <c r="DP6" i="12"/>
  <c r="DH6" i="12"/>
  <c r="CZ6" i="12"/>
  <c r="CR6" i="12"/>
  <c r="CJ6" i="12"/>
  <c r="CB6" i="12"/>
  <c r="BQ6" i="12"/>
  <c r="BA6" i="12"/>
  <c r="I6" i="12"/>
  <c r="N6" i="12"/>
  <c r="J6" i="12"/>
  <c r="F6" i="12"/>
  <c r="M6" i="12"/>
  <c r="G6" i="12"/>
  <c r="BL11" i="12"/>
  <c r="BS6" i="12"/>
  <c r="CK6" i="12"/>
  <c r="DA6" i="12"/>
  <c r="DQ6" i="12"/>
  <c r="BL6" i="12"/>
  <c r="BD6" i="12"/>
  <c r="DN6" i="12"/>
  <c r="DF6" i="12"/>
  <c r="CX6" i="12"/>
  <c r="CP6" i="12"/>
  <c r="CH6" i="12"/>
  <c r="BZ6" i="12"/>
  <c r="BM6" i="12"/>
  <c r="BG6" i="12"/>
  <c r="BW6" i="12"/>
  <c r="CE6" i="12"/>
  <c r="CM6" i="12"/>
  <c r="CU6" i="12"/>
  <c r="DC6" i="12"/>
  <c r="DK6" i="12"/>
  <c r="DS6" i="12"/>
  <c r="BR6" i="12"/>
  <c r="BJ6" i="12"/>
  <c r="BB6" i="12"/>
  <c r="DT6" i="12"/>
  <c r="DL6" i="12"/>
  <c r="DD6" i="12"/>
  <c r="CV6" i="12"/>
  <c r="CN6" i="12"/>
  <c r="CF6" i="12"/>
  <c r="BX6" i="12"/>
  <c r="BI6" i="12"/>
  <c r="D6" i="12"/>
  <c r="E6" i="12"/>
  <c r="L6" i="12"/>
  <c r="H6" i="12"/>
  <c r="O6" i="12"/>
  <c r="K6" i="12"/>
  <c r="BD11" i="12"/>
  <c r="BH11" i="12"/>
  <c r="DK11" i="12"/>
  <c r="CP11" i="12"/>
  <c r="DO11" i="12"/>
  <c r="BQ11" i="12"/>
  <c r="AK11" i="12"/>
  <c r="CJ11" i="12"/>
  <c r="DP11" i="12"/>
  <c r="AI11" i="12"/>
  <c r="BG11" i="12"/>
  <c r="CK11" i="12"/>
  <c r="AX11" i="12"/>
  <c r="CY11" i="12"/>
  <c r="BU11" i="12"/>
  <c r="DQ11" i="12"/>
  <c r="BC11" i="12"/>
  <c r="BM11" i="12"/>
  <c r="AG11" i="12"/>
  <c r="BR11" i="12"/>
  <c r="AQ11" i="12"/>
  <c r="BW11" i="12"/>
  <c r="AR11" i="12"/>
  <c r="CS11" i="12"/>
  <c r="AS11" i="12"/>
  <c r="CG11" i="12"/>
  <c r="DR11" i="12"/>
  <c r="CW11" i="12"/>
  <c r="CO11" i="12"/>
  <c r="CE11" i="12"/>
  <c r="CU11" i="12"/>
  <c r="DN11" i="12"/>
  <c r="CX11" i="12"/>
  <c r="CH11" i="12"/>
  <c r="BS11" i="12"/>
  <c r="CA11" i="12"/>
  <c r="BA11" i="12"/>
  <c r="BT11" i="12"/>
  <c r="AJ11" i="12"/>
  <c r="BO11" i="12"/>
  <c r="CM11" i="12"/>
  <c r="BN11" i="12"/>
  <c r="DG11" i="12"/>
  <c r="AO11" i="12"/>
  <c r="CR11" i="12"/>
  <c r="DS11" i="12"/>
  <c r="CQ11" i="12"/>
  <c r="CT11" i="12"/>
  <c r="CL11" i="12"/>
  <c r="BV11" i="12"/>
  <c r="AP11" i="12"/>
  <c r="AU11" i="12"/>
  <c r="AW11" i="12"/>
  <c r="AV11" i="12"/>
  <c r="CI11" i="12"/>
  <c r="DC11" i="12"/>
  <c r="DM11" i="12"/>
  <c r="BI11" i="12"/>
  <c r="AL11" i="12"/>
  <c r="E27" i="10"/>
  <c r="M10" i="12" l="1"/>
  <c r="O10" i="12"/>
  <c r="Q10" i="12"/>
  <c r="S10" i="12"/>
  <c r="U10" i="12"/>
  <c r="W10" i="12"/>
  <c r="Y10" i="12"/>
  <c r="AA10" i="12"/>
  <c r="AC10" i="12"/>
  <c r="AE10" i="12"/>
  <c r="AG10" i="12"/>
  <c r="AI10" i="12"/>
  <c r="AK10" i="12"/>
  <c r="AM10" i="12"/>
  <c r="AO10" i="12"/>
  <c r="AQ10" i="12"/>
  <c r="AS10" i="12"/>
  <c r="AU10" i="12"/>
  <c r="AW10" i="12"/>
  <c r="AY10" i="12"/>
  <c r="BA10" i="12"/>
  <c r="BC10" i="12"/>
  <c r="BE10" i="12"/>
  <c r="BG10" i="12"/>
  <c r="P10" i="12"/>
  <c r="T10" i="12"/>
  <c r="X10" i="12"/>
  <c r="AB10" i="12"/>
  <c r="AF10" i="12"/>
  <c r="AJ10" i="12"/>
  <c r="AN10" i="12"/>
  <c r="AR10" i="12"/>
  <c r="AV10" i="12"/>
  <c r="AZ10" i="12"/>
  <c r="BD10" i="12"/>
  <c r="BH10" i="12"/>
  <c r="BJ10" i="12"/>
  <c r="BL10" i="12"/>
  <c r="BN10" i="12"/>
  <c r="BP10" i="12"/>
  <c r="BR10" i="12"/>
  <c r="BT10" i="12"/>
  <c r="BV10" i="12"/>
  <c r="BX10" i="12"/>
  <c r="BZ10" i="12"/>
  <c r="CB10" i="12"/>
  <c r="CD10" i="12"/>
  <c r="CF10" i="12"/>
  <c r="CH10" i="12"/>
  <c r="CJ10" i="12"/>
  <c r="CL10" i="12"/>
  <c r="CN10" i="12"/>
  <c r="CP10" i="12"/>
  <c r="CR10" i="12"/>
  <c r="CT10" i="12"/>
  <c r="CV10" i="12"/>
  <c r="CX10" i="12"/>
  <c r="CZ10" i="12"/>
  <c r="DB10" i="12"/>
  <c r="DD10" i="12"/>
  <c r="DF10" i="12"/>
  <c r="DH10" i="12"/>
  <c r="DJ10" i="12"/>
  <c r="DL10" i="12"/>
  <c r="DN10" i="12"/>
  <c r="DP10" i="12"/>
  <c r="DR10" i="12"/>
  <c r="DT10" i="12"/>
  <c r="F10" i="12"/>
  <c r="H10" i="12"/>
  <c r="J10" i="12"/>
  <c r="L10" i="12"/>
  <c r="N10" i="12"/>
  <c r="R10" i="12"/>
  <c r="V10" i="12"/>
  <c r="Z10" i="12"/>
  <c r="AD10" i="12"/>
  <c r="AH10" i="12"/>
  <c r="AL10" i="12"/>
  <c r="AP10" i="12"/>
  <c r="AT10" i="12"/>
  <c r="AX10" i="12"/>
  <c r="BB10" i="12"/>
  <c r="BF10" i="12"/>
  <c r="BI10" i="12"/>
  <c r="BK10" i="12"/>
  <c r="BM10" i="12"/>
  <c r="BO10" i="12"/>
  <c r="BQ10" i="12"/>
  <c r="BS10" i="12"/>
  <c r="BU10" i="12"/>
  <c r="BW10" i="12"/>
  <c r="BY10" i="12"/>
  <c r="CA10" i="12"/>
  <c r="CC10" i="12"/>
  <c r="CE10" i="12"/>
  <c r="CG10" i="12"/>
  <c r="CI10" i="12"/>
  <c r="CK10" i="12"/>
  <c r="CM10" i="12"/>
  <c r="CO10" i="12"/>
  <c r="CQ10" i="12"/>
  <c r="CS10" i="12"/>
  <c r="CU10" i="12"/>
  <c r="CW10" i="12"/>
  <c r="CY10" i="12"/>
  <c r="DA10" i="12"/>
  <c r="DC10" i="12"/>
  <c r="DE10" i="12"/>
  <c r="DG10" i="12"/>
  <c r="DI10" i="12"/>
  <c r="DK10" i="12"/>
  <c r="DM10" i="12"/>
  <c r="DO10" i="12"/>
  <c r="DQ10" i="12"/>
  <c r="DS10" i="12"/>
  <c r="G10" i="12"/>
  <c r="I10" i="12"/>
  <c r="K10" i="12"/>
  <c r="E10" i="12"/>
  <c r="C25" i="10"/>
  <c r="K24" i="10"/>
  <c r="L24" i="10"/>
  <c r="M24" i="10"/>
  <c r="J24" i="10"/>
  <c r="H24" i="10"/>
  <c r="E24" i="10"/>
  <c r="G24" i="10"/>
  <c r="I24" i="10"/>
  <c r="C28" i="10"/>
  <c r="N24" i="10"/>
  <c r="F24" i="10"/>
  <c r="D24" i="10"/>
  <c r="DU11" i="12"/>
  <c r="AZ11" i="12"/>
  <c r="DJ11" i="12"/>
  <c r="CB11" i="12"/>
  <c r="CZ11" i="12"/>
  <c r="BF11" i="12"/>
  <c r="CD11" i="12"/>
  <c r="DB11" i="12"/>
  <c r="DH11" i="12"/>
  <c r="BZ11" i="12"/>
  <c r="DF11" i="12"/>
  <c r="D10" i="12"/>
  <c r="DU10" i="12" l="1"/>
  <c r="L29" i="10"/>
  <c r="I26" i="10"/>
  <c r="H26" i="10"/>
  <c r="J26" i="10"/>
  <c r="M26" i="10"/>
  <c r="L26" i="10"/>
  <c r="K26" i="10"/>
  <c r="F26" i="10"/>
  <c r="N26" i="10"/>
  <c r="G26" i="10"/>
  <c r="E26" i="10"/>
  <c r="D26" i="10"/>
  <c r="C24" i="10"/>
  <c r="J29" i="10" l="1"/>
  <c r="K29" i="10"/>
  <c r="M29" i="10"/>
  <c r="N29" i="10"/>
  <c r="D30" i="10"/>
  <c r="C26" i="10"/>
  <c r="D33" i="10" l="1"/>
  <c r="D35" i="10" l="1"/>
  <c r="AY2" i="12" l="1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D7" i="12" l="1"/>
  <c r="D5" i="12" s="1"/>
  <c r="D12" i="12" l="1"/>
  <c r="E7" i="12"/>
  <c r="E5" i="12" s="1"/>
  <c r="C22" i="11"/>
  <c r="C7" i="11"/>
  <c r="F7" i="12" l="1"/>
  <c r="F5" i="12" s="1"/>
  <c r="G7" i="12" l="1"/>
  <c r="G5" i="12" s="1"/>
  <c r="H7" i="12" l="1"/>
  <c r="H5" i="12" s="1"/>
  <c r="D37" i="10"/>
  <c r="I7" i="12" l="1"/>
  <c r="I5" i="12" s="1"/>
  <c r="C8" i="11"/>
  <c r="E12" i="12" l="1"/>
  <c r="J7" i="12"/>
  <c r="J5" i="12" s="1"/>
  <c r="D38" i="10" l="1"/>
  <c r="D17" i="12"/>
  <c r="E4" i="11"/>
  <c r="E10" i="11" s="1"/>
  <c r="K7" i="12"/>
  <c r="K5" i="12" s="1"/>
  <c r="D20" i="12"/>
  <c r="D39" i="10" l="1"/>
  <c r="E11" i="11"/>
  <c r="E17" i="12"/>
  <c r="D18" i="12"/>
  <c r="L7" i="12"/>
  <c r="L5" i="12" s="1"/>
  <c r="D23" i="11" l="1"/>
  <c r="F17" i="12"/>
  <c r="E18" i="12"/>
  <c r="M7" i="12"/>
  <c r="M5" i="12" s="1"/>
  <c r="N7" i="12" l="1"/>
  <c r="N5" i="12" s="1"/>
  <c r="G17" i="12"/>
  <c r="F18" i="12"/>
  <c r="C5" i="11"/>
  <c r="D19" i="12" l="1"/>
  <c r="D21" i="12" s="1"/>
  <c r="D22" i="12" s="1"/>
  <c r="G18" i="12"/>
  <c r="O7" i="12"/>
  <c r="O5" i="12" s="1"/>
  <c r="P7" i="12" l="1"/>
  <c r="P5" i="12" s="1"/>
  <c r="Q7" i="12" l="1"/>
  <c r="Q5" i="12" s="1"/>
  <c r="D13" i="12" l="1"/>
  <c r="D8" i="12" s="1"/>
  <c r="D14" i="12" s="1"/>
  <c r="D24" i="12" s="1"/>
  <c r="R7" i="12"/>
  <c r="R5" i="12" s="1"/>
  <c r="S7" i="12" l="1"/>
  <c r="S5" i="12" s="1"/>
  <c r="T7" i="12" l="1"/>
  <c r="T5" i="12" s="1"/>
  <c r="E29" i="10" l="1"/>
  <c r="U7" i="12"/>
  <c r="U5" i="12" s="1"/>
  <c r="E30" i="10" l="1"/>
  <c r="V7" i="12"/>
  <c r="V5" i="12" s="1"/>
  <c r="E33" i="10" l="1"/>
  <c r="W7" i="12"/>
  <c r="W5" i="12" s="1"/>
  <c r="E35" i="10" l="1"/>
  <c r="X7" i="12"/>
  <c r="X5" i="12" s="1"/>
  <c r="Y7" i="12" l="1"/>
  <c r="Y5" i="12" s="1"/>
  <c r="Z7" i="12" l="1"/>
  <c r="Z5" i="12" s="1"/>
  <c r="AA7" i="12" l="1"/>
  <c r="AA5" i="12" s="1"/>
  <c r="H17" i="12" l="1"/>
  <c r="I17" i="12" s="1"/>
  <c r="AB7" i="12"/>
  <c r="AB5" i="12" s="1"/>
  <c r="H18" i="12" l="1"/>
  <c r="J17" i="12"/>
  <c r="I18" i="12"/>
  <c r="AC7" i="12"/>
  <c r="AC5" i="12" s="1"/>
  <c r="AD7" i="12" l="1"/>
  <c r="AD5" i="12" s="1"/>
  <c r="K17" i="12"/>
  <c r="J18" i="12"/>
  <c r="L17" i="12" l="1"/>
  <c r="K18" i="12"/>
  <c r="AE7" i="12"/>
  <c r="AE5" i="12" s="1"/>
  <c r="AF7" i="12" l="1"/>
  <c r="AF5" i="12" s="1"/>
  <c r="M17" i="12"/>
  <c r="L18" i="12"/>
  <c r="M18" i="12" l="1"/>
  <c r="AG7" i="12"/>
  <c r="AG5" i="12" s="1"/>
  <c r="AH7" i="12" l="1"/>
  <c r="AH5" i="12" s="1"/>
  <c r="AI7" i="12" l="1"/>
  <c r="AI5" i="12" s="1"/>
  <c r="AJ7" i="12" l="1"/>
  <c r="AJ5" i="12" s="1"/>
  <c r="AK7" i="12" l="1"/>
  <c r="AK5" i="12" s="1"/>
  <c r="AL7" i="12" l="1"/>
  <c r="AL5" i="12" s="1"/>
  <c r="AM7" i="12" l="1"/>
  <c r="AM5" i="12" s="1"/>
  <c r="AN7" i="12" l="1"/>
  <c r="AN5" i="12" s="1"/>
  <c r="AO7" i="12" l="1"/>
  <c r="AO5" i="12" s="1"/>
  <c r="AP7" i="12" l="1"/>
  <c r="AP5" i="12" s="1"/>
  <c r="AQ7" i="12" l="1"/>
  <c r="AQ5" i="12" s="1"/>
  <c r="AR7" i="12" l="1"/>
  <c r="AR5" i="12" s="1"/>
  <c r="AS7" i="12" l="1"/>
  <c r="AS5" i="12" s="1"/>
  <c r="AT7" i="12" l="1"/>
  <c r="AT5" i="12" s="1"/>
  <c r="AU7" i="12" l="1"/>
  <c r="AU5" i="12" s="1"/>
  <c r="AV7" i="12" l="1"/>
  <c r="AV5" i="12" s="1"/>
  <c r="AW7" i="12" l="1"/>
  <c r="AW5" i="12" s="1"/>
  <c r="AX7" i="12" l="1"/>
  <c r="AX5" i="12" s="1"/>
  <c r="AY7" i="12" l="1"/>
  <c r="AY5" i="12" s="1"/>
  <c r="AZ7" i="12" l="1"/>
  <c r="AZ5" i="12" s="1"/>
  <c r="G29" i="10" l="1"/>
  <c r="BA7" i="12"/>
  <c r="BA5" i="12" s="1"/>
  <c r="BB7" i="12" l="1"/>
  <c r="BB5" i="12" s="1"/>
  <c r="BC7" i="12" l="1"/>
  <c r="BC5" i="12" s="1"/>
  <c r="BD7" i="12" l="1"/>
  <c r="BD5" i="12" s="1"/>
  <c r="BE7" i="12" l="1"/>
  <c r="BE5" i="12" s="1"/>
  <c r="BF7" i="12" l="1"/>
  <c r="BF5" i="12" s="1"/>
  <c r="BG7" i="12" l="1"/>
  <c r="BG5" i="12" s="1"/>
  <c r="BH7" i="12" l="1"/>
  <c r="BH5" i="12" s="1"/>
  <c r="BI7" i="12" l="1"/>
  <c r="BI5" i="12" s="1"/>
  <c r="BJ7" i="12" l="1"/>
  <c r="BJ5" i="12" s="1"/>
  <c r="H29" i="10" l="1"/>
  <c r="BK7" i="12"/>
  <c r="BK5" i="12" s="1"/>
  <c r="BL7" i="12" l="1"/>
  <c r="BL5" i="12" s="1"/>
  <c r="I29" i="10" l="1"/>
  <c r="F29" i="10"/>
  <c r="BM7" i="12"/>
  <c r="BM5" i="12" s="1"/>
  <c r="C29" i="10" l="1"/>
  <c r="BN7" i="12"/>
  <c r="BN5" i="12" s="1"/>
  <c r="BO7" i="12" l="1"/>
  <c r="BO5" i="12" s="1"/>
  <c r="BP7" i="12" l="1"/>
  <c r="BP5" i="12" s="1"/>
  <c r="BQ7" i="12" l="1"/>
  <c r="BQ5" i="12" s="1"/>
  <c r="BR7" i="12" l="1"/>
  <c r="BR5" i="12" s="1"/>
  <c r="BS7" i="12" l="1"/>
  <c r="BS5" i="12" s="1"/>
  <c r="BT7" i="12" l="1"/>
  <c r="BT5" i="12" s="1"/>
  <c r="BU7" i="12" l="1"/>
  <c r="BU5" i="12" s="1"/>
  <c r="BV7" i="12" l="1"/>
  <c r="BV5" i="12" s="1"/>
  <c r="BW7" i="12" l="1"/>
  <c r="BW5" i="12" s="1"/>
  <c r="BX7" i="12" l="1"/>
  <c r="BX5" i="12" s="1"/>
  <c r="BY7" i="12" l="1"/>
  <c r="BY5" i="12" s="1"/>
  <c r="BZ7" i="12" l="1"/>
  <c r="BZ5" i="12" s="1"/>
  <c r="CA7" i="12" l="1"/>
  <c r="CA5" i="12" s="1"/>
  <c r="CB7" i="12" l="1"/>
  <c r="CB5" i="12" s="1"/>
  <c r="CC7" i="12" l="1"/>
  <c r="CC5" i="12" s="1"/>
  <c r="CD7" i="12" l="1"/>
  <c r="CD5" i="12" s="1"/>
  <c r="CE7" i="12" l="1"/>
  <c r="CE5" i="12" s="1"/>
  <c r="CF7" i="12" l="1"/>
  <c r="CF5" i="12" s="1"/>
  <c r="CG7" i="12" l="1"/>
  <c r="CG5" i="12" s="1"/>
  <c r="CH7" i="12" l="1"/>
  <c r="CH5" i="12" s="1"/>
  <c r="CI7" i="12" l="1"/>
  <c r="CI5" i="12" s="1"/>
  <c r="CJ7" i="12" l="1"/>
  <c r="CJ5" i="12" s="1"/>
  <c r="CK7" i="12" l="1"/>
  <c r="CK5" i="12" s="1"/>
  <c r="CL7" i="12" l="1"/>
  <c r="CL5" i="12" s="1"/>
  <c r="CM7" i="12" l="1"/>
  <c r="CM5" i="12" s="1"/>
  <c r="CN7" i="12" l="1"/>
  <c r="CN5" i="12" s="1"/>
  <c r="C6" i="11"/>
  <c r="CO7" i="12" l="1"/>
  <c r="CO5" i="12" s="1"/>
  <c r="CP7" i="12" l="1"/>
  <c r="CP5" i="12" s="1"/>
  <c r="CQ7" i="12" l="1"/>
  <c r="CQ5" i="12" s="1"/>
  <c r="CR7" i="12" l="1"/>
  <c r="CR5" i="12" s="1"/>
  <c r="CS7" i="12" l="1"/>
  <c r="CS5" i="12" s="1"/>
  <c r="CT7" i="12" l="1"/>
  <c r="CT5" i="12" s="1"/>
  <c r="CU7" i="12" l="1"/>
  <c r="CU5" i="12" s="1"/>
  <c r="CV7" i="12" l="1"/>
  <c r="CV5" i="12" s="1"/>
  <c r="CW7" i="12" l="1"/>
  <c r="CW5" i="12" s="1"/>
  <c r="CX7" i="12" l="1"/>
  <c r="CX5" i="12" s="1"/>
  <c r="CY7" i="12" l="1"/>
  <c r="CY5" i="12" s="1"/>
  <c r="CZ7" i="12" l="1"/>
  <c r="CZ5" i="12" s="1"/>
  <c r="F27" i="10" l="1"/>
  <c r="G27" i="10"/>
  <c r="H27" i="10"/>
  <c r="I27" i="10"/>
  <c r="J27" i="10"/>
  <c r="K27" i="10"/>
  <c r="L27" i="10"/>
  <c r="M27" i="10"/>
  <c r="N27" i="10"/>
  <c r="DA7" i="12"/>
  <c r="DA5" i="12" s="1"/>
  <c r="N30" i="10" l="1"/>
  <c r="N33" i="10" s="1"/>
  <c r="N35" i="10" s="1"/>
  <c r="L30" i="10"/>
  <c r="L33" i="10" s="1"/>
  <c r="L35" i="10" s="1"/>
  <c r="J30" i="10"/>
  <c r="J33" i="10" s="1"/>
  <c r="J35" i="10" s="1"/>
  <c r="H30" i="10"/>
  <c r="H33" i="10" s="1"/>
  <c r="H35" i="10" s="1"/>
  <c r="M30" i="10"/>
  <c r="M33" i="10" s="1"/>
  <c r="M35" i="10" s="1"/>
  <c r="K30" i="10"/>
  <c r="K33" i="10" s="1"/>
  <c r="K35" i="10" s="1"/>
  <c r="I30" i="10"/>
  <c r="I33" i="10" s="1"/>
  <c r="I35" i="10" s="1"/>
  <c r="G30" i="10"/>
  <c r="G33" i="10" s="1"/>
  <c r="G35" i="10" s="1"/>
  <c r="C27" i="10"/>
  <c r="F30" i="10"/>
  <c r="DB7" i="12"/>
  <c r="DB5" i="12" s="1"/>
  <c r="F33" i="10" l="1"/>
  <c r="C30" i="10"/>
  <c r="DC7" i="12"/>
  <c r="DC5" i="12" s="1"/>
  <c r="F35" i="10" l="1"/>
  <c r="C35" i="10" s="1"/>
  <c r="C33" i="10"/>
  <c r="DD7" i="12"/>
  <c r="DD5" i="12" s="1"/>
  <c r="DE7" i="12" l="1"/>
  <c r="DE5" i="12" s="1"/>
  <c r="DF7" i="12" l="1"/>
  <c r="DF5" i="12" s="1"/>
  <c r="DG7" i="12" l="1"/>
  <c r="DG5" i="12" s="1"/>
  <c r="DH7" i="12" l="1"/>
  <c r="DH5" i="12" s="1"/>
  <c r="DI7" i="12" l="1"/>
  <c r="DI5" i="12" s="1"/>
  <c r="DJ7" i="12" l="1"/>
  <c r="DJ5" i="12" s="1"/>
  <c r="DK7" i="12" l="1"/>
  <c r="DK5" i="12" s="1"/>
  <c r="DL7" i="12" l="1"/>
  <c r="DL5" i="12" s="1"/>
  <c r="DM7" i="12" l="1"/>
  <c r="DM5" i="12" s="1"/>
  <c r="DN7" i="12" l="1"/>
  <c r="DN5" i="12" s="1"/>
  <c r="DO7" i="12" l="1"/>
  <c r="DO5" i="12" s="1"/>
  <c r="DP7" i="12" l="1"/>
  <c r="DP5" i="12" s="1"/>
  <c r="DQ7" i="12" l="1"/>
  <c r="DQ5" i="12" s="1"/>
  <c r="DR7" i="12" l="1"/>
  <c r="DR5" i="12" s="1"/>
  <c r="DS7" i="12" l="1"/>
  <c r="DS5" i="12" s="1"/>
  <c r="DU7" i="12" l="1"/>
  <c r="DU5" i="12" s="1"/>
  <c r="DT7" i="12"/>
  <c r="DT5" i="12" s="1"/>
  <c r="F12" i="12" l="1"/>
  <c r="D4" i="11"/>
  <c r="E20" i="12"/>
  <c r="F4" i="11" l="1"/>
  <c r="F10" i="11" s="1"/>
  <c r="F11" i="11" s="1"/>
  <c r="D10" i="11"/>
  <c r="G12" i="12"/>
  <c r="F20" i="12"/>
  <c r="H12" i="12"/>
  <c r="H4" i="11" l="1"/>
  <c r="H10" i="11" s="1"/>
  <c r="H11" i="11" s="1"/>
  <c r="G4" i="11"/>
  <c r="G10" i="11" s="1"/>
  <c r="G11" i="11" s="1"/>
  <c r="D11" i="11"/>
  <c r="D17" i="11"/>
  <c r="F23" i="11" l="1"/>
  <c r="E23" i="11"/>
  <c r="I12" i="12"/>
  <c r="D18" i="11"/>
  <c r="E17" i="11"/>
  <c r="D19" i="11"/>
  <c r="G23" i="11"/>
  <c r="G20" i="12"/>
  <c r="J12" i="12"/>
  <c r="I4" i="11" l="1"/>
  <c r="I10" i="11" s="1"/>
  <c r="J4" i="11"/>
  <c r="J10" i="11" s="1"/>
  <c r="J11" i="11" s="1"/>
  <c r="D20" i="11"/>
  <c r="E19" i="11"/>
  <c r="E18" i="11"/>
  <c r="F17" i="11"/>
  <c r="E19" i="12"/>
  <c r="E21" i="12" s="1"/>
  <c r="E22" i="12" s="1"/>
  <c r="H20" i="12"/>
  <c r="I20" i="12"/>
  <c r="K12" i="12"/>
  <c r="L12" i="12" l="1"/>
  <c r="L4" i="11" s="1"/>
  <c r="L10" i="11" s="1"/>
  <c r="L11" i="11" s="1"/>
  <c r="K4" i="11"/>
  <c r="K10" i="11" s="1"/>
  <c r="K11" i="11" s="1"/>
  <c r="G17" i="11"/>
  <c r="F18" i="11"/>
  <c r="E20" i="11"/>
  <c r="F19" i="11"/>
  <c r="I11" i="11"/>
  <c r="H23" i="11"/>
  <c r="J20" i="12"/>
  <c r="N12" i="12" l="1"/>
  <c r="K23" i="11"/>
  <c r="I23" i="11"/>
  <c r="H17" i="11"/>
  <c r="G18" i="11"/>
  <c r="G19" i="11"/>
  <c r="F20" i="11"/>
  <c r="E13" i="12"/>
  <c r="E8" i="12" s="1"/>
  <c r="E14" i="12" s="1"/>
  <c r="E24" i="12" s="1"/>
  <c r="M12" i="12" l="1"/>
  <c r="M4" i="11" s="1"/>
  <c r="M10" i="11" s="1"/>
  <c r="L23" i="11"/>
  <c r="O12" i="12"/>
  <c r="H19" i="11"/>
  <c r="G20" i="11"/>
  <c r="I17" i="11"/>
  <c r="H18" i="11"/>
  <c r="F19" i="12"/>
  <c r="F21" i="12" s="1"/>
  <c r="F22" i="12" s="1"/>
  <c r="J23" i="11"/>
  <c r="M23" i="11" l="1"/>
  <c r="P12" i="12"/>
  <c r="J17" i="11"/>
  <c r="I18" i="11"/>
  <c r="I19" i="11"/>
  <c r="H20" i="11"/>
  <c r="M11" i="11"/>
  <c r="F13" i="12"/>
  <c r="F8" i="12" s="1"/>
  <c r="F14" i="12" s="1"/>
  <c r="F24" i="12" s="1"/>
  <c r="J19" i="11" l="1"/>
  <c r="I20" i="11"/>
  <c r="K17" i="11"/>
  <c r="J18" i="11"/>
  <c r="G19" i="12"/>
  <c r="G21" i="12" s="1"/>
  <c r="G22" i="12" s="1"/>
  <c r="Q12" i="12" l="1"/>
  <c r="R12" i="12"/>
  <c r="S12" i="12"/>
  <c r="L17" i="11"/>
  <c r="K18" i="11"/>
  <c r="K19" i="11"/>
  <c r="J20" i="11"/>
  <c r="G13" i="12"/>
  <c r="G8" i="12" s="1"/>
  <c r="G14" i="12" s="1"/>
  <c r="G24" i="12" s="1"/>
  <c r="T12" i="12" l="1"/>
  <c r="L19" i="11"/>
  <c r="K20" i="11"/>
  <c r="M17" i="11"/>
  <c r="L18" i="11"/>
  <c r="H19" i="12"/>
  <c r="H21" i="12" s="1"/>
  <c r="H22" i="12" s="1"/>
  <c r="U12" i="12" l="1"/>
  <c r="M18" i="11"/>
  <c r="M19" i="11"/>
  <c r="L20" i="11"/>
  <c r="V12" i="12" l="1"/>
  <c r="H13" i="12"/>
  <c r="H8" i="12" s="1"/>
  <c r="H14" i="12" s="1"/>
  <c r="H24" i="12" s="1"/>
  <c r="M20" i="11"/>
  <c r="I19" i="12"/>
  <c r="I21" i="12" s="1"/>
  <c r="I22" i="12" s="1"/>
  <c r="K20" i="12"/>
  <c r="L20" i="12"/>
  <c r="W12" i="12" l="1"/>
  <c r="X12" i="12"/>
  <c r="Y12" i="12"/>
  <c r="I13" i="12"/>
  <c r="I8" i="12" s="1"/>
  <c r="I14" i="12" s="1"/>
  <c r="I24" i="12" s="1"/>
  <c r="M20" i="12"/>
  <c r="Z12" i="12" l="1"/>
  <c r="AA12" i="12" l="1"/>
  <c r="J19" i="12"/>
  <c r="J21" i="12" s="1"/>
  <c r="J22" i="12" s="1"/>
  <c r="AB12" i="12" l="1"/>
  <c r="J13" i="12"/>
  <c r="J8" i="12" s="1"/>
  <c r="J14" i="12" s="1"/>
  <c r="J24" i="12" s="1"/>
  <c r="AC12" i="12" l="1"/>
  <c r="AD12" i="12" l="1"/>
  <c r="K19" i="12"/>
  <c r="K21" i="12" s="1"/>
  <c r="K22" i="12" s="1"/>
  <c r="AE12" i="12" l="1"/>
  <c r="K13" i="12"/>
  <c r="K8" i="12" s="1"/>
  <c r="K14" i="12" s="1"/>
  <c r="K24" i="12" s="1"/>
  <c r="AF12" i="12" l="1"/>
  <c r="AG12" i="12" l="1"/>
  <c r="L19" i="12"/>
  <c r="L21" i="12" s="1"/>
  <c r="L22" i="12" s="1"/>
  <c r="AH12" i="12" l="1"/>
  <c r="L13" i="12"/>
  <c r="L8" i="12" s="1"/>
  <c r="L14" i="12" s="1"/>
  <c r="L24" i="12" s="1"/>
  <c r="AI12" i="12" l="1"/>
  <c r="AJ12" i="12" l="1"/>
  <c r="M19" i="12"/>
  <c r="M21" i="12" s="1"/>
  <c r="M22" i="12" s="1"/>
  <c r="AK12" i="12" l="1"/>
  <c r="M13" i="12"/>
  <c r="M8" i="12" s="1"/>
  <c r="M14" i="12" s="1"/>
  <c r="M24" i="12" s="1"/>
  <c r="AL12" i="12" l="1"/>
  <c r="AM12" i="12" l="1"/>
  <c r="AN12" i="12" l="1"/>
  <c r="AP12" i="12"/>
  <c r="N23" i="11" l="1"/>
  <c r="N4" i="11"/>
  <c r="N10" i="11" s="1"/>
  <c r="N17" i="12"/>
  <c r="N20" i="12"/>
  <c r="AO12" i="12"/>
  <c r="AQ12" i="12"/>
  <c r="N11" i="11" l="1"/>
  <c r="N19" i="11" s="1"/>
  <c r="N20" i="11" s="1"/>
  <c r="N17" i="11"/>
  <c r="N18" i="11" s="1"/>
  <c r="N18" i="12"/>
  <c r="AR12" i="12"/>
  <c r="AS12" i="12" l="1"/>
  <c r="AT12" i="12" l="1"/>
  <c r="AU12" i="12" l="1"/>
  <c r="AV12" i="12" l="1"/>
  <c r="AW12" i="12" l="1"/>
  <c r="AX12" i="12" l="1"/>
  <c r="AY12" i="12" l="1"/>
  <c r="AZ12" i="12" l="1"/>
  <c r="BA12" i="12" l="1"/>
  <c r="BB12" i="12" l="1"/>
  <c r="BC12" i="12" l="1"/>
  <c r="BD12" i="12" l="1"/>
  <c r="BE12" i="12" l="1"/>
  <c r="BF12" i="12" l="1"/>
  <c r="BG12" i="12" l="1"/>
  <c r="BH12" i="12" l="1"/>
  <c r="BI12" i="12" l="1"/>
  <c r="BJ12" i="12" l="1"/>
  <c r="BK12" i="12" l="1"/>
  <c r="BL12" i="12" l="1"/>
  <c r="BM12" i="12" l="1"/>
  <c r="BN12" i="12" l="1"/>
  <c r="BO12" i="12" l="1"/>
  <c r="BP12" i="12" l="1"/>
  <c r="BQ12" i="12" l="1"/>
  <c r="BR12" i="12" l="1"/>
  <c r="BS12" i="12" l="1"/>
  <c r="BT12" i="12" l="1"/>
  <c r="BU12" i="12" l="1"/>
  <c r="BV12" i="12" l="1"/>
  <c r="BW12" i="12" l="1"/>
  <c r="BX12" i="12" l="1"/>
  <c r="BY12" i="12" l="1"/>
  <c r="BZ12" i="12" l="1"/>
  <c r="CA12" i="12" l="1"/>
  <c r="CB12" i="12" l="1"/>
  <c r="CC12" i="12" l="1"/>
  <c r="CD12" i="12" l="1"/>
  <c r="CE12" i="12" l="1"/>
  <c r="CF12" i="12" l="1"/>
  <c r="CG12" i="12" l="1"/>
  <c r="CH12" i="12" l="1"/>
  <c r="CI12" i="12" l="1"/>
  <c r="CJ12" i="12" l="1"/>
  <c r="CK12" i="12" l="1"/>
  <c r="CL12" i="12" l="1"/>
  <c r="CM12" i="12" l="1"/>
  <c r="CN12" i="12" l="1"/>
  <c r="CO12" i="12" l="1"/>
  <c r="CP12" i="12" l="1"/>
  <c r="CQ12" i="12" l="1"/>
  <c r="CR12" i="12" l="1"/>
  <c r="CS12" i="12" l="1"/>
  <c r="CT12" i="12" l="1"/>
  <c r="CU12" i="12" l="1"/>
  <c r="CV12" i="12" l="1"/>
  <c r="CW12" i="12" l="1"/>
  <c r="CX12" i="12" l="1"/>
  <c r="CY12" i="12" l="1"/>
  <c r="CZ12" i="12" l="1"/>
  <c r="DA12" i="12" l="1"/>
  <c r="DB12" i="12" l="1"/>
  <c r="DC12" i="12" l="1"/>
  <c r="DD12" i="12" l="1"/>
  <c r="DE12" i="12" l="1"/>
  <c r="DF12" i="12" l="1"/>
  <c r="DG12" i="12" l="1"/>
  <c r="DH12" i="12" l="1"/>
  <c r="DI12" i="12" l="1"/>
  <c r="DJ12" i="12" l="1"/>
  <c r="DK12" i="12" l="1"/>
  <c r="DL12" i="12" l="1"/>
  <c r="DM12" i="12" l="1"/>
  <c r="DN12" i="12" l="1"/>
  <c r="DO12" i="12" l="1"/>
  <c r="DP12" i="12" l="1"/>
  <c r="DQ12" i="12" l="1"/>
  <c r="DR12" i="12" l="1"/>
  <c r="DS12" i="12" l="1"/>
  <c r="DT12" i="12" l="1"/>
  <c r="DU12" i="12" l="1"/>
  <c r="N19" i="12" l="1"/>
  <c r="N21" i="12" s="1"/>
  <c r="N22" i="12" s="1"/>
  <c r="O19" i="12" l="1"/>
  <c r="N13" i="12"/>
  <c r="N8" i="12" s="1"/>
  <c r="N14" i="12" s="1"/>
  <c r="N24" i="12" s="1"/>
  <c r="P19" i="12" l="1"/>
  <c r="Q19" i="12" l="1"/>
  <c r="R19" i="12" l="1"/>
  <c r="E36" i="10"/>
  <c r="S19" i="12" l="1"/>
  <c r="O17" i="12"/>
  <c r="O4" i="11" l="1"/>
  <c r="O10" i="11" s="1"/>
  <c r="T19" i="12"/>
  <c r="P23" i="11"/>
  <c r="P4" i="11"/>
  <c r="P10" i="11" s="1"/>
  <c r="Q23" i="11"/>
  <c r="O23" i="11"/>
  <c r="O18" i="12"/>
  <c r="P17" i="12"/>
  <c r="P20" i="12"/>
  <c r="P21" i="12" s="1"/>
  <c r="O20" i="12"/>
  <c r="O21" i="12" s="1"/>
  <c r="Q4" i="11"/>
  <c r="Q10" i="11" s="1"/>
  <c r="R23" i="11" l="1"/>
  <c r="U19" i="12"/>
  <c r="O11" i="11"/>
  <c r="O19" i="11" s="1"/>
  <c r="O20" i="11" s="1"/>
  <c r="O17" i="11"/>
  <c r="O18" i="11" s="1"/>
  <c r="O22" i="12"/>
  <c r="P18" i="12"/>
  <c r="P22" i="12" s="1"/>
  <c r="Q17" i="12"/>
  <c r="Q20" i="12"/>
  <c r="Q21" i="12" s="1"/>
  <c r="P11" i="11"/>
  <c r="Q11" i="11"/>
  <c r="U20" i="12" l="1"/>
  <c r="U21" i="12" s="1"/>
  <c r="P17" i="11"/>
  <c r="R17" i="12"/>
  <c r="Q18" i="12"/>
  <c r="Q22" i="12" s="1"/>
  <c r="R20" i="12"/>
  <c r="R21" i="12" s="1"/>
  <c r="P19" i="11"/>
  <c r="P20" i="11" s="1"/>
  <c r="O13" i="12"/>
  <c r="O8" i="12" s="1"/>
  <c r="O14" i="12" s="1"/>
  <c r="O24" i="12" s="1"/>
  <c r="V19" i="12"/>
  <c r="R4" i="11"/>
  <c r="R10" i="11" s="1"/>
  <c r="R11" i="11" s="1"/>
  <c r="V20" i="12" l="1"/>
  <c r="V21" i="12" s="1"/>
  <c r="P18" i="11"/>
  <c r="Q17" i="11"/>
  <c r="Q19" i="11"/>
  <c r="W19" i="12"/>
  <c r="S23" i="11"/>
  <c r="S20" i="12"/>
  <c r="S21" i="12" s="1"/>
  <c r="S17" i="12"/>
  <c r="R18" i="12"/>
  <c r="R22" i="12" s="1"/>
  <c r="P13" i="12"/>
  <c r="P8" i="12" s="1"/>
  <c r="P14" i="12" s="1"/>
  <c r="P24" i="12" s="1"/>
  <c r="Q13" i="12"/>
  <c r="Q8" i="12" s="1"/>
  <c r="Q14" i="12" s="1"/>
  <c r="Q24" i="12" s="1"/>
  <c r="S4" i="11"/>
  <c r="S10" i="11" s="1"/>
  <c r="S11" i="11" s="1"/>
  <c r="T4" i="11"/>
  <c r="T10" i="11" s="1"/>
  <c r="T11" i="11" s="1"/>
  <c r="U4" i="11" l="1"/>
  <c r="U10" i="11" s="1"/>
  <c r="U11" i="11" s="1"/>
  <c r="W4" i="11"/>
  <c r="W10" i="11" s="1"/>
  <c r="W11" i="11" s="1"/>
  <c r="U23" i="11"/>
  <c r="Q18" i="11"/>
  <c r="R17" i="11"/>
  <c r="Q20" i="11"/>
  <c r="R19" i="11"/>
  <c r="X19" i="12"/>
  <c r="T20" i="12"/>
  <c r="T21" i="12" s="1"/>
  <c r="T17" i="12"/>
  <c r="S18" i="12"/>
  <c r="S22" i="12" s="1"/>
  <c r="T23" i="11"/>
  <c r="W20" i="12"/>
  <c r="W21" i="12" s="1"/>
  <c r="S17" i="11" l="1"/>
  <c r="R18" i="11"/>
  <c r="R20" i="11"/>
  <c r="S19" i="11"/>
  <c r="U17" i="12"/>
  <c r="T18" i="12"/>
  <c r="T22" i="12" s="1"/>
  <c r="Y19" i="12"/>
  <c r="R13" i="12"/>
  <c r="R8" i="12" s="1"/>
  <c r="R14" i="12" s="1"/>
  <c r="R24" i="12" s="1"/>
  <c r="S13" i="12"/>
  <c r="S8" i="12" s="1"/>
  <c r="S14" i="12" s="1"/>
  <c r="S24" i="12" s="1"/>
  <c r="X4" i="11"/>
  <c r="X10" i="11" s="1"/>
  <c r="X11" i="11" s="1"/>
  <c r="V23" i="11"/>
  <c r="W23" i="11"/>
  <c r="X20" i="12"/>
  <c r="X21" i="12" s="1"/>
  <c r="V4" i="11"/>
  <c r="V10" i="11" s="1"/>
  <c r="V11" i="11" s="1"/>
  <c r="Y4" i="11" l="1"/>
  <c r="Y10" i="11" s="1"/>
  <c r="Y11" i="11" s="1"/>
  <c r="Y20" i="12"/>
  <c r="Y21" i="12" s="1"/>
  <c r="T17" i="11"/>
  <c r="S18" i="11"/>
  <c r="S20" i="11"/>
  <c r="T19" i="11"/>
  <c r="U18" i="12"/>
  <c r="U22" i="12" s="1"/>
  <c r="V17" i="12"/>
  <c r="Z19" i="12"/>
  <c r="X23" i="11"/>
  <c r="Y23" i="11" l="1"/>
  <c r="T18" i="11"/>
  <c r="U17" i="11"/>
  <c r="T20" i="11"/>
  <c r="U19" i="11"/>
  <c r="Z4" i="11"/>
  <c r="Z10" i="11" s="1"/>
  <c r="Z11" i="11" s="1"/>
  <c r="AA19" i="12"/>
  <c r="W17" i="12"/>
  <c r="V18" i="12"/>
  <c r="V22" i="12" s="1"/>
  <c r="T13" i="12"/>
  <c r="T8" i="12" s="1"/>
  <c r="T14" i="12" s="1"/>
  <c r="T24" i="12" s="1"/>
  <c r="U13" i="12"/>
  <c r="U8" i="12" s="1"/>
  <c r="U14" i="12" s="1"/>
  <c r="U24" i="12" s="1"/>
  <c r="U18" i="11" l="1"/>
  <c r="V17" i="11"/>
  <c r="Z20" i="12"/>
  <c r="Z21" i="12" s="1"/>
  <c r="V19" i="11"/>
  <c r="U20" i="11"/>
  <c r="AA4" i="11"/>
  <c r="AA10" i="11" s="1"/>
  <c r="AA11" i="11" s="1"/>
  <c r="AA20" i="12"/>
  <c r="AA21" i="12" s="1"/>
  <c r="W18" i="12"/>
  <c r="W22" i="12" s="1"/>
  <c r="X17" i="12"/>
  <c r="AB19" i="12"/>
  <c r="W17" i="11" l="1"/>
  <c r="V18" i="11"/>
  <c r="V20" i="11"/>
  <c r="W19" i="11"/>
  <c r="Z23" i="11"/>
  <c r="V13" i="12"/>
  <c r="V8" i="12" s="1"/>
  <c r="V14" i="12" s="1"/>
  <c r="V24" i="12" s="1"/>
  <c r="X18" i="12"/>
  <c r="X22" i="12" s="1"/>
  <c r="Y17" i="12"/>
  <c r="AC19" i="12"/>
  <c r="AA23" i="11"/>
  <c r="X17" i="11" l="1"/>
  <c r="W18" i="11"/>
  <c r="X19" i="11"/>
  <c r="W20" i="11"/>
  <c r="AD19" i="12"/>
  <c r="AB4" i="11"/>
  <c r="AB10" i="11" s="1"/>
  <c r="AB11" i="11" s="1"/>
  <c r="W13" i="12"/>
  <c r="W8" i="12" s="1"/>
  <c r="W14" i="12" s="1"/>
  <c r="W24" i="12" s="1"/>
  <c r="AD20" i="12"/>
  <c r="Y18" i="12"/>
  <c r="Y22" i="12" s="1"/>
  <c r="Z17" i="12"/>
  <c r="AD21" i="12" l="1"/>
  <c r="X18" i="11"/>
  <c r="Y17" i="11"/>
  <c r="Y19" i="11"/>
  <c r="X20" i="11"/>
  <c r="Z18" i="12"/>
  <c r="Z22" i="12" s="1"/>
  <c r="AA17" i="12"/>
  <c r="AB23" i="11"/>
  <c r="AE19" i="12"/>
  <c r="AC20" i="12"/>
  <c r="AC21" i="12" s="1"/>
  <c r="AB20" i="12"/>
  <c r="AB21" i="12" s="1"/>
  <c r="X13" i="12"/>
  <c r="X8" i="12" s="1"/>
  <c r="X14" i="12" s="1"/>
  <c r="X24" i="12" s="1"/>
  <c r="AE4" i="11"/>
  <c r="AE10" i="11" s="1"/>
  <c r="AE11" i="11" s="1"/>
  <c r="AC4" i="11"/>
  <c r="AC10" i="11" s="1"/>
  <c r="AC11" i="11" s="1"/>
  <c r="Z17" i="11" l="1"/>
  <c r="Y18" i="11"/>
  <c r="AD4" i="11"/>
  <c r="AD10" i="11" s="1"/>
  <c r="AD11" i="11" s="1"/>
  <c r="Z19" i="11"/>
  <c r="Y20" i="11"/>
  <c r="AE20" i="12"/>
  <c r="AE21" i="12" s="1"/>
  <c r="AC23" i="11"/>
  <c r="Y13" i="12"/>
  <c r="Y8" i="12" s="1"/>
  <c r="Y14" i="12" s="1"/>
  <c r="Y24" i="12" s="1"/>
  <c r="AB17" i="12"/>
  <c r="AA18" i="12"/>
  <c r="AA22" i="12" s="1"/>
  <c r="AF19" i="12"/>
  <c r="AF4" i="11"/>
  <c r="AF10" i="11" s="1"/>
  <c r="AF11" i="11" s="1"/>
  <c r="Z18" i="11" l="1"/>
  <c r="AA17" i="11"/>
  <c r="AA19" i="11"/>
  <c r="Z20" i="11"/>
  <c r="AG20" i="12"/>
  <c r="AG19" i="12"/>
  <c r="AC17" i="12"/>
  <c r="AB18" i="12"/>
  <c r="AB22" i="12" s="1"/>
  <c r="Z13" i="12"/>
  <c r="Z8" i="12" s="1"/>
  <c r="Z14" i="12" s="1"/>
  <c r="Z24" i="12" s="1"/>
  <c r="AD23" i="11"/>
  <c r="AE23" i="11" l="1"/>
  <c r="AG21" i="12"/>
  <c r="AF20" i="12"/>
  <c r="AF21" i="12" s="1"/>
  <c r="AB17" i="11"/>
  <c r="AA18" i="11"/>
  <c r="AB19" i="11"/>
  <c r="AA20" i="11"/>
  <c r="AC18" i="12"/>
  <c r="AC22" i="12" s="1"/>
  <c r="AD17" i="12"/>
  <c r="AA13" i="12"/>
  <c r="AA8" i="12" s="1"/>
  <c r="AA14" i="12" s="1"/>
  <c r="AA24" i="12" s="1"/>
  <c r="AH19" i="12"/>
  <c r="AH20" i="12"/>
  <c r="AH21" i="12" s="1"/>
  <c r="AF23" i="11" l="1"/>
  <c r="AC17" i="11"/>
  <c r="AB18" i="11"/>
  <c r="AG4" i="11"/>
  <c r="AG10" i="11" s="1"/>
  <c r="AG11" i="11" s="1"/>
  <c r="AC19" i="11"/>
  <c r="AB20" i="11"/>
  <c r="AI4" i="11"/>
  <c r="AI10" i="11" s="1"/>
  <c r="AI11" i="11" s="1"/>
  <c r="AB13" i="12"/>
  <c r="AB8" i="12" s="1"/>
  <c r="AB14" i="12" s="1"/>
  <c r="AB24" i="12" s="1"/>
  <c r="AE17" i="12"/>
  <c r="AD18" i="12"/>
  <c r="AD22" i="12" s="1"/>
  <c r="AH4" i="11"/>
  <c r="AH10" i="11" s="1"/>
  <c r="AH11" i="11" s="1"/>
  <c r="AI19" i="12"/>
  <c r="AH23" i="11" l="1"/>
  <c r="AC18" i="11"/>
  <c r="AD17" i="11"/>
  <c r="AC20" i="11"/>
  <c r="AD19" i="11"/>
  <c r="AJ19" i="12"/>
  <c r="AF17" i="12"/>
  <c r="AE18" i="12"/>
  <c r="AE22" i="12" s="1"/>
  <c r="AC13" i="12"/>
  <c r="AC8" i="12" s="1"/>
  <c r="AC14" i="12" s="1"/>
  <c r="AC24" i="12" s="1"/>
  <c r="AG23" i="11"/>
  <c r="AE17" i="11" l="1"/>
  <c r="AD18" i="11"/>
  <c r="AI20" i="12"/>
  <c r="AI21" i="12" s="1"/>
  <c r="AJ4" i="11"/>
  <c r="AJ10" i="11" s="1"/>
  <c r="AJ11" i="11" s="1"/>
  <c r="AD20" i="11"/>
  <c r="AE19" i="11"/>
  <c r="AJ20" i="12"/>
  <c r="AJ21" i="12" s="1"/>
  <c r="AF18" i="12"/>
  <c r="AF22" i="12" s="1"/>
  <c r="AG17" i="12"/>
  <c r="AK19" i="12"/>
  <c r="AD13" i="12"/>
  <c r="AD8" i="12" s="1"/>
  <c r="AD14" i="12" s="1"/>
  <c r="AD24" i="12" s="1"/>
  <c r="AK4" i="11"/>
  <c r="AK10" i="11" s="1"/>
  <c r="AK11" i="11" s="1"/>
  <c r="AK20" i="12" l="1"/>
  <c r="AK21" i="12" s="1"/>
  <c r="AF17" i="11"/>
  <c r="AE18" i="11"/>
  <c r="AF19" i="11"/>
  <c r="AE20" i="11"/>
  <c r="AL19" i="12"/>
  <c r="AG18" i="12"/>
  <c r="AG22" i="12" s="1"/>
  <c r="AH17" i="12"/>
  <c r="AE13" i="12"/>
  <c r="AE8" i="12" s="1"/>
  <c r="AE14" i="12" s="1"/>
  <c r="AE24" i="12" s="1"/>
  <c r="AJ23" i="11"/>
  <c r="AI23" i="11"/>
  <c r="AL20" i="12" l="1"/>
  <c r="AL21" i="12" s="1"/>
  <c r="AL4" i="11"/>
  <c r="AL10" i="11" s="1"/>
  <c r="AL11" i="11" s="1"/>
  <c r="AF18" i="11"/>
  <c r="AG17" i="11"/>
  <c r="AG19" i="11"/>
  <c r="AF20" i="11"/>
  <c r="AM19" i="12"/>
  <c r="AF13" i="12"/>
  <c r="AF8" i="12" s="1"/>
  <c r="AF14" i="12" s="1"/>
  <c r="AF24" i="12" s="1"/>
  <c r="AH18" i="12"/>
  <c r="AH22" i="12" s="1"/>
  <c r="AI17" i="12"/>
  <c r="AL23" i="11" l="1"/>
  <c r="AM4" i="11"/>
  <c r="AM10" i="11" s="1"/>
  <c r="AM11" i="11" s="1"/>
  <c r="AG18" i="11"/>
  <c r="AH17" i="11"/>
  <c r="AH19" i="11"/>
  <c r="AG20" i="11"/>
  <c r="AI18" i="12"/>
  <c r="AI22" i="12" s="1"/>
  <c r="AJ17" i="12"/>
  <c r="AG13" i="12"/>
  <c r="AG8" i="12" s="1"/>
  <c r="AG14" i="12" s="1"/>
  <c r="AG24" i="12" s="1"/>
  <c r="AN19" i="12"/>
  <c r="AM23" i="11"/>
  <c r="AK23" i="11"/>
  <c r="AN20" i="12" l="1"/>
  <c r="AN21" i="12" s="1"/>
  <c r="AH18" i="11"/>
  <c r="AI17" i="11"/>
  <c r="AI19" i="11"/>
  <c r="AH20" i="11"/>
  <c r="AM20" i="12"/>
  <c r="AM21" i="12" s="1"/>
  <c r="AO4" i="11"/>
  <c r="AO10" i="11" s="1"/>
  <c r="AO11" i="11" s="1"/>
  <c r="AH13" i="12"/>
  <c r="AH8" i="12" s="1"/>
  <c r="AH14" i="12" s="1"/>
  <c r="AH24" i="12" s="1"/>
  <c r="AJ18" i="12"/>
  <c r="AJ22" i="12" s="1"/>
  <c r="AK17" i="12"/>
  <c r="AN4" i="11"/>
  <c r="AN10" i="11" s="1"/>
  <c r="AN11" i="11" s="1"/>
  <c r="AO19" i="12"/>
  <c r="AJ17" i="11" l="1"/>
  <c r="AI18" i="11"/>
  <c r="AI20" i="11"/>
  <c r="AJ19" i="11"/>
  <c r="AL17" i="12"/>
  <c r="AK18" i="12"/>
  <c r="AK22" i="12" s="1"/>
  <c r="AP19" i="12"/>
  <c r="AP20" i="12"/>
  <c r="AI13" i="12"/>
  <c r="AI8" i="12" s="1"/>
  <c r="AI14" i="12" s="1"/>
  <c r="AI24" i="12" s="1"/>
  <c r="AP21" i="12" l="1"/>
  <c r="AN23" i="11"/>
  <c r="AK17" i="11"/>
  <c r="AJ18" i="11"/>
  <c r="AO20" i="12"/>
  <c r="AO21" i="12" s="1"/>
  <c r="AK19" i="11"/>
  <c r="AJ20" i="11"/>
  <c r="AQ19" i="12"/>
  <c r="AJ13" i="12"/>
  <c r="AJ8" i="12" s="1"/>
  <c r="AJ14" i="12" s="1"/>
  <c r="AJ24" i="12" s="1"/>
  <c r="AL18" i="12"/>
  <c r="AL22" i="12" s="1"/>
  <c r="AM17" i="12"/>
  <c r="AP4" i="11" l="1"/>
  <c r="AP10" i="11" s="1"/>
  <c r="AP11" i="11" s="1"/>
  <c r="AL17" i="11"/>
  <c r="AK18" i="11"/>
  <c r="AO23" i="11"/>
  <c r="AK20" i="11"/>
  <c r="AL19" i="11"/>
  <c r="AK13" i="12"/>
  <c r="AK8" i="12" s="1"/>
  <c r="AK14" i="12" s="1"/>
  <c r="AK24" i="12" s="1"/>
  <c r="AR19" i="12"/>
  <c r="AM18" i="12"/>
  <c r="AM22" i="12" s="1"/>
  <c r="AN17" i="12"/>
  <c r="AR20" i="12"/>
  <c r="AR21" i="12" s="1"/>
  <c r="AM17" i="11" l="1"/>
  <c r="AL18" i="11"/>
  <c r="AR23" i="11"/>
  <c r="AL20" i="11"/>
  <c r="AM19" i="11"/>
  <c r="AQ4" i="11"/>
  <c r="AQ10" i="11" s="1"/>
  <c r="AQ11" i="11" s="1"/>
  <c r="AS19" i="12"/>
  <c r="AN18" i="12"/>
  <c r="AN22" i="12" s="1"/>
  <c r="AO17" i="12"/>
  <c r="AL13" i="12"/>
  <c r="AL8" i="12" s="1"/>
  <c r="AL14" i="12" s="1"/>
  <c r="AL24" i="12" s="1"/>
  <c r="AR4" i="11"/>
  <c r="AR10" i="11" s="1"/>
  <c r="AR11" i="11" s="1"/>
  <c r="AP23" i="11"/>
  <c r="AS20" i="12" l="1"/>
  <c r="AS21" i="12" s="1"/>
  <c r="AN17" i="11"/>
  <c r="AM18" i="11"/>
  <c r="AM20" i="11"/>
  <c r="AN19" i="11"/>
  <c r="AQ20" i="12"/>
  <c r="AQ21" i="12" s="1"/>
  <c r="AT19" i="12"/>
  <c r="AM13" i="12"/>
  <c r="AM8" i="12" s="1"/>
  <c r="AM14" i="12" s="1"/>
  <c r="AM24" i="12" s="1"/>
  <c r="AO18" i="12"/>
  <c r="AO22" i="12" s="1"/>
  <c r="AP17" i="12"/>
  <c r="AQ23" i="11"/>
  <c r="AT4" i="11"/>
  <c r="AT10" i="11" s="1"/>
  <c r="AT11" i="11" s="1"/>
  <c r="AS23" i="11" l="1"/>
  <c r="AN18" i="11"/>
  <c r="AO17" i="11"/>
  <c r="AS4" i="11"/>
  <c r="AS10" i="11" s="1"/>
  <c r="AS11" i="11" s="1"/>
  <c r="AT20" i="12"/>
  <c r="AT21" i="12" s="1"/>
  <c r="AO19" i="11"/>
  <c r="AN20" i="11"/>
  <c r="AN13" i="12"/>
  <c r="AN8" i="12" s="1"/>
  <c r="AN14" i="12" s="1"/>
  <c r="AN24" i="12" s="1"/>
  <c r="AQ17" i="12"/>
  <c r="AP18" i="12"/>
  <c r="AP22" i="12" s="1"/>
  <c r="AU19" i="12"/>
  <c r="AU4" i="11" l="1"/>
  <c r="AU10" i="11" s="1"/>
  <c r="AU11" i="11" s="1"/>
  <c r="AO18" i="11"/>
  <c r="AP17" i="11"/>
  <c r="AO20" i="11"/>
  <c r="AP19" i="11"/>
  <c r="AV19" i="12"/>
  <c r="AO13" i="12"/>
  <c r="AO8" i="12" s="1"/>
  <c r="AO14" i="12" s="1"/>
  <c r="AO24" i="12" s="1"/>
  <c r="AQ18" i="12"/>
  <c r="AQ22" i="12" s="1"/>
  <c r="AR17" i="12"/>
  <c r="AP18" i="11" l="1"/>
  <c r="AQ17" i="11"/>
  <c r="AQ19" i="11"/>
  <c r="AP20" i="11"/>
  <c r="AU20" i="12"/>
  <c r="AU21" i="12" s="1"/>
  <c r="AP13" i="12"/>
  <c r="AP8" i="12" s="1"/>
  <c r="AP14" i="12" s="1"/>
  <c r="AP24" i="12" s="1"/>
  <c r="AS17" i="12"/>
  <c r="AR18" i="12"/>
  <c r="AR22" i="12" s="1"/>
  <c r="AW19" i="12"/>
  <c r="AW4" i="11"/>
  <c r="AW10" i="11" s="1"/>
  <c r="AW11" i="11" s="1"/>
  <c r="AT23" i="11"/>
  <c r="AW20" i="12" l="1"/>
  <c r="AW21" i="12" s="1"/>
  <c r="AQ18" i="11"/>
  <c r="AR17" i="11"/>
  <c r="AQ20" i="11"/>
  <c r="AR19" i="11"/>
  <c r="AU23" i="11"/>
  <c r="AQ13" i="12"/>
  <c r="AQ8" i="12" s="1"/>
  <c r="AQ14" i="12" s="1"/>
  <c r="AQ24" i="12" s="1"/>
  <c r="AX19" i="12"/>
  <c r="AV4" i="11"/>
  <c r="AV10" i="11" s="1"/>
  <c r="AV11" i="11" s="1"/>
  <c r="AS18" i="12"/>
  <c r="AS22" i="12" s="1"/>
  <c r="AT17" i="12"/>
  <c r="AR18" i="11" l="1"/>
  <c r="AS17" i="11"/>
  <c r="AS19" i="11"/>
  <c r="AR20" i="11"/>
  <c r="AU17" i="12"/>
  <c r="AT18" i="12"/>
  <c r="AT22" i="12" s="1"/>
  <c r="AV23" i="11"/>
  <c r="AY19" i="12"/>
  <c r="AR13" i="12"/>
  <c r="AR8" i="12" s="1"/>
  <c r="AR14" i="12" s="1"/>
  <c r="AR24" i="12" s="1"/>
  <c r="AV20" i="12"/>
  <c r="AV21" i="12" s="1"/>
  <c r="AW23" i="11" l="1"/>
  <c r="AY4" i="11"/>
  <c r="AY10" i="11" s="1"/>
  <c r="AY11" i="11" s="1"/>
  <c r="AS18" i="11"/>
  <c r="AT17" i="11"/>
  <c r="AT19" i="11"/>
  <c r="AS20" i="11"/>
  <c r="AZ19" i="12"/>
  <c r="AY20" i="12"/>
  <c r="AY21" i="12" s="1"/>
  <c r="AS13" i="12"/>
  <c r="AS8" i="12" s="1"/>
  <c r="AS14" i="12" s="1"/>
  <c r="AS24" i="12" s="1"/>
  <c r="AX4" i="11"/>
  <c r="AX10" i="11" s="1"/>
  <c r="AX11" i="11" s="1"/>
  <c r="AU18" i="12"/>
  <c r="AU22" i="12" s="1"/>
  <c r="AV17" i="12"/>
  <c r="AY23" i="11" l="1"/>
  <c r="AU17" i="11"/>
  <c r="AT18" i="11"/>
  <c r="AU19" i="11"/>
  <c r="AT20" i="11"/>
  <c r="AV18" i="12"/>
  <c r="AV22" i="12" s="1"/>
  <c r="AW17" i="12"/>
  <c r="AT13" i="12"/>
  <c r="AT8" i="12" s="1"/>
  <c r="AT14" i="12" s="1"/>
  <c r="AT24" i="12" s="1"/>
  <c r="AX23" i="11"/>
  <c r="AX20" i="12"/>
  <c r="AX21" i="12" s="1"/>
  <c r="BA19" i="12"/>
  <c r="AU18" i="11" l="1"/>
  <c r="AV17" i="11"/>
  <c r="AV19" i="11"/>
  <c r="AU20" i="11"/>
  <c r="BB19" i="12"/>
  <c r="AU13" i="12"/>
  <c r="AU8" i="12" s="1"/>
  <c r="AU14" i="12" s="1"/>
  <c r="AU24" i="12" s="1"/>
  <c r="AW18" i="12"/>
  <c r="AW22" i="12" s="1"/>
  <c r="AX17" i="12"/>
  <c r="BB20" i="12" l="1"/>
  <c r="BB21" i="12" s="1"/>
  <c r="BA4" i="11"/>
  <c r="BA10" i="11" s="1"/>
  <c r="BA11" i="11" s="1"/>
  <c r="AV18" i="11"/>
  <c r="AW17" i="11"/>
  <c r="AW19" i="11"/>
  <c r="AV20" i="11"/>
  <c r="AZ20" i="12"/>
  <c r="AZ21" i="12" s="1"/>
  <c r="BC19" i="12"/>
  <c r="BA20" i="12"/>
  <c r="BA21" i="12" s="1"/>
  <c r="AX18" i="12"/>
  <c r="AX22" i="12" s="1"/>
  <c r="AY17" i="12"/>
  <c r="AV13" i="12"/>
  <c r="AV8" i="12" s="1"/>
  <c r="AV14" i="12" s="1"/>
  <c r="AV24" i="12" s="1"/>
  <c r="AZ4" i="11"/>
  <c r="AZ10" i="11" s="1"/>
  <c r="AZ11" i="11" s="1"/>
  <c r="BC4" i="11" l="1"/>
  <c r="BC10" i="11" s="1"/>
  <c r="BC11" i="11" s="1"/>
  <c r="BB4" i="11"/>
  <c r="BB10" i="11" s="1"/>
  <c r="BB11" i="11" s="1"/>
  <c r="AX17" i="11"/>
  <c r="AW18" i="11"/>
  <c r="AX19" i="11"/>
  <c r="AW20" i="11"/>
  <c r="BA23" i="11"/>
  <c r="AW13" i="12"/>
  <c r="AW8" i="12" s="1"/>
  <c r="AW14" i="12" s="1"/>
  <c r="AW24" i="12" s="1"/>
  <c r="AY18" i="12"/>
  <c r="AY22" i="12" s="1"/>
  <c r="AZ17" i="12"/>
  <c r="BD19" i="12"/>
  <c r="AZ23" i="11"/>
  <c r="BD20" i="12" l="1"/>
  <c r="BD21" i="12" s="1"/>
  <c r="BC20" i="12"/>
  <c r="BC21" i="12" s="1"/>
  <c r="AX18" i="11"/>
  <c r="AY17" i="11"/>
  <c r="AX20" i="11"/>
  <c r="AY19" i="11"/>
  <c r="BE19" i="12"/>
  <c r="AZ18" i="12"/>
  <c r="AZ22" i="12" s="1"/>
  <c r="BA17" i="12"/>
  <c r="AX13" i="12"/>
  <c r="AX8" i="12" s="1"/>
  <c r="AX14" i="12" s="1"/>
  <c r="AX24" i="12" s="1"/>
  <c r="BD4" i="11"/>
  <c r="BD10" i="11" s="1"/>
  <c r="BD11" i="11" s="1"/>
  <c r="BB23" i="11"/>
  <c r="BD23" i="11" l="1"/>
  <c r="BE20" i="12"/>
  <c r="BE21" i="12" s="1"/>
  <c r="AZ17" i="11"/>
  <c r="AY18" i="11"/>
  <c r="AZ19" i="11"/>
  <c r="AY20" i="11"/>
  <c r="AY13" i="12"/>
  <c r="AY8" i="12" s="1"/>
  <c r="AY14" i="12" s="1"/>
  <c r="AY24" i="12" s="1"/>
  <c r="BA18" i="12"/>
  <c r="BA22" i="12" s="1"/>
  <c r="BB17" i="12"/>
  <c r="BF19" i="12"/>
  <c r="BC23" i="11" l="1"/>
  <c r="BE23" i="11"/>
  <c r="BF4" i="11"/>
  <c r="BF10" i="11" s="1"/>
  <c r="BF11" i="11" s="1"/>
  <c r="BA17" i="11"/>
  <c r="AZ18" i="11"/>
  <c r="BE4" i="11"/>
  <c r="BE10" i="11" s="1"/>
  <c r="BE11" i="11" s="1"/>
  <c r="BA19" i="11"/>
  <c r="AZ20" i="11"/>
  <c r="AZ13" i="12"/>
  <c r="AZ8" i="12" s="1"/>
  <c r="AZ14" i="12" s="1"/>
  <c r="AZ24" i="12" s="1"/>
  <c r="BG19" i="12"/>
  <c r="BB18" i="12"/>
  <c r="BB22" i="12" s="1"/>
  <c r="BC17" i="12"/>
  <c r="BF23" i="11" l="1"/>
  <c r="BF20" i="12"/>
  <c r="BF21" i="12" s="1"/>
  <c r="BA18" i="11"/>
  <c r="BB17" i="11"/>
  <c r="BB19" i="11"/>
  <c r="BA20" i="11"/>
  <c r="BG20" i="12"/>
  <c r="BG21" i="12" s="1"/>
  <c r="BH19" i="12"/>
  <c r="BD17" i="12"/>
  <c r="BC18" i="12"/>
  <c r="BC22" i="12" s="1"/>
  <c r="BH20" i="12"/>
  <c r="BA13" i="12"/>
  <c r="BA8" i="12" s="1"/>
  <c r="BA14" i="12" s="1"/>
  <c r="BA24" i="12" s="1"/>
  <c r="BH21" i="12" l="1"/>
  <c r="BB18" i="11"/>
  <c r="BC17" i="11"/>
  <c r="BC19" i="11"/>
  <c r="BB20" i="11"/>
  <c r="BB13" i="12"/>
  <c r="BB8" i="12" s="1"/>
  <c r="BB14" i="12" s="1"/>
  <c r="BB24" i="12" s="1"/>
  <c r="BE17" i="12"/>
  <c r="BD18" i="12"/>
  <c r="BD22" i="12" s="1"/>
  <c r="BI19" i="12"/>
  <c r="BG4" i="11"/>
  <c r="BG10" i="11" s="1"/>
  <c r="BG11" i="11" s="1"/>
  <c r="BH23" i="11" l="1"/>
  <c r="BH4" i="11"/>
  <c r="BH10" i="11" s="1"/>
  <c r="BH11" i="11" s="1"/>
  <c r="BC18" i="11"/>
  <c r="BD17" i="11"/>
  <c r="BG23" i="11"/>
  <c r="BD19" i="11"/>
  <c r="BC20" i="11"/>
  <c r="BI4" i="11"/>
  <c r="BI10" i="11" s="1"/>
  <c r="BI11" i="11" s="1"/>
  <c r="BE18" i="12"/>
  <c r="BE22" i="12" s="1"/>
  <c r="BF17" i="12"/>
  <c r="BJ19" i="12"/>
  <c r="BC13" i="12"/>
  <c r="BC8" i="12" s="1"/>
  <c r="BC14" i="12" s="1"/>
  <c r="BC24" i="12" s="1"/>
  <c r="BI20" i="12" l="1"/>
  <c r="BI21" i="12" s="1"/>
  <c r="BD18" i="11"/>
  <c r="BE17" i="11"/>
  <c r="BE19" i="11"/>
  <c r="BD20" i="11"/>
  <c r="BD13" i="12"/>
  <c r="BD8" i="12" s="1"/>
  <c r="BD14" i="12" s="1"/>
  <c r="BD24" i="12" s="1"/>
  <c r="BK19" i="12"/>
  <c r="BF18" i="12"/>
  <c r="BF22" i="12" s="1"/>
  <c r="BG17" i="12"/>
  <c r="BI23" i="11"/>
  <c r="BE18" i="11" l="1"/>
  <c r="BF17" i="11"/>
  <c r="BF19" i="11"/>
  <c r="BE20" i="11"/>
  <c r="BG18" i="12"/>
  <c r="BG22" i="12" s="1"/>
  <c r="BH17" i="12"/>
  <c r="BL19" i="12"/>
  <c r="BE13" i="12"/>
  <c r="BE8" i="12" s="1"/>
  <c r="BE14" i="12" s="1"/>
  <c r="BE24" i="12" s="1"/>
  <c r="BJ4" i="11"/>
  <c r="BJ10" i="11" s="1"/>
  <c r="BJ11" i="11" s="1"/>
  <c r="BF18" i="11" l="1"/>
  <c r="BG17" i="11"/>
  <c r="BF20" i="11"/>
  <c r="BG19" i="11"/>
  <c r="BK20" i="12"/>
  <c r="BK21" i="12" s="1"/>
  <c r="BM19" i="12"/>
  <c r="BJ20" i="12"/>
  <c r="BJ21" i="12" s="1"/>
  <c r="BK4" i="11"/>
  <c r="BK10" i="11" s="1"/>
  <c r="BK11" i="11" s="1"/>
  <c r="BF13" i="12"/>
  <c r="BF8" i="12" s="1"/>
  <c r="BF14" i="12" s="1"/>
  <c r="BF24" i="12" s="1"/>
  <c r="BI17" i="12"/>
  <c r="BH18" i="12"/>
  <c r="BH22" i="12" s="1"/>
  <c r="BJ23" i="11"/>
  <c r="BG18" i="11" l="1"/>
  <c r="BH17" i="11"/>
  <c r="BG20" i="11"/>
  <c r="BH19" i="11"/>
  <c r="BK23" i="11"/>
  <c r="C23" i="11" s="1"/>
  <c r="C13" i="11" s="1"/>
  <c r="BI18" i="12"/>
  <c r="BI22" i="12" s="1"/>
  <c r="BJ17" i="12"/>
  <c r="BG13" i="12"/>
  <c r="BG8" i="12" s="1"/>
  <c r="BG14" i="12" s="1"/>
  <c r="BG24" i="12" s="1"/>
  <c r="BL4" i="11"/>
  <c r="BL10" i="11" s="1"/>
  <c r="BL11" i="11" s="1"/>
  <c r="BN19" i="12"/>
  <c r="BN20" i="12"/>
  <c r="BN21" i="12" l="1"/>
  <c r="BH18" i="11"/>
  <c r="BI17" i="11"/>
  <c r="BI19" i="11"/>
  <c r="BH20" i="11"/>
  <c r="BL20" i="12"/>
  <c r="BL21" i="12" s="1"/>
  <c r="BH13" i="12"/>
  <c r="BH8" i="12" s="1"/>
  <c r="BH14" i="12" s="1"/>
  <c r="BH24" i="12" s="1"/>
  <c r="BJ18" i="12"/>
  <c r="BJ22" i="12" s="1"/>
  <c r="BK17" i="12"/>
  <c r="BL23" i="11"/>
  <c r="BO19" i="12"/>
  <c r="BM4" i="11"/>
  <c r="BM10" i="11" s="1"/>
  <c r="BM11" i="11" s="1"/>
  <c r="BO20" i="12" l="1"/>
  <c r="BO21" i="12" s="1"/>
  <c r="BJ17" i="11"/>
  <c r="BI18" i="11"/>
  <c r="BN4" i="11"/>
  <c r="BN10" i="11" s="1"/>
  <c r="BN11" i="11" s="1"/>
  <c r="BI20" i="11"/>
  <c r="BJ19" i="11"/>
  <c r="BP19" i="12"/>
  <c r="BL17" i="12"/>
  <c r="BK18" i="12"/>
  <c r="BK22" i="12" s="1"/>
  <c r="BM23" i="11"/>
  <c r="BO23" i="11"/>
  <c r="BI13" i="12"/>
  <c r="BI8" i="12" s="1"/>
  <c r="BI14" i="12" s="1"/>
  <c r="BI24" i="12" s="1"/>
  <c r="BM20" i="12"/>
  <c r="BM21" i="12" s="1"/>
  <c r="BO4" i="11" l="1"/>
  <c r="BO10" i="11" s="1"/>
  <c r="BO11" i="11" s="1"/>
  <c r="BJ18" i="11"/>
  <c r="BK17" i="11"/>
  <c r="BP20" i="12"/>
  <c r="BP21" i="12" s="1"/>
  <c r="BK19" i="11"/>
  <c r="BJ20" i="11"/>
  <c r="BJ13" i="12"/>
  <c r="BJ8" i="12" s="1"/>
  <c r="BJ14" i="12" s="1"/>
  <c r="BJ24" i="12" s="1"/>
  <c r="BM17" i="12"/>
  <c r="BL18" i="12"/>
  <c r="BL22" i="12" s="1"/>
  <c r="BQ19" i="12"/>
  <c r="BQ4" i="11"/>
  <c r="BQ10" i="11" s="1"/>
  <c r="BQ11" i="11" s="1"/>
  <c r="BP4" i="11"/>
  <c r="BP10" i="11" s="1"/>
  <c r="BP11" i="11" s="1"/>
  <c r="BN23" i="11"/>
  <c r="BL17" i="11" l="1"/>
  <c r="BK18" i="11"/>
  <c r="C14" i="11" s="1"/>
  <c r="BL19" i="11"/>
  <c r="BK20" i="11"/>
  <c r="C15" i="11" s="1"/>
  <c r="BQ20" i="12"/>
  <c r="BQ21" i="12" s="1"/>
  <c r="BR19" i="12"/>
  <c r="BN17" i="12"/>
  <c r="BM18" i="12"/>
  <c r="BM22" i="12" s="1"/>
  <c r="BK13" i="12"/>
  <c r="BK8" i="12" s="1"/>
  <c r="BK14" i="12" s="1"/>
  <c r="BK24" i="12" s="1"/>
  <c r="BP23" i="11" l="1"/>
  <c r="BM17" i="11"/>
  <c r="BL18" i="11"/>
  <c r="BM19" i="11"/>
  <c r="BL20" i="11"/>
  <c r="BR20" i="12"/>
  <c r="BR21" i="12" s="1"/>
  <c r="BN18" i="12"/>
  <c r="BN22" i="12" s="1"/>
  <c r="BO17" i="12"/>
  <c r="BS19" i="12"/>
  <c r="BL13" i="12"/>
  <c r="BL8" i="12" s="1"/>
  <c r="BL14" i="12" s="1"/>
  <c r="BL24" i="12" s="1"/>
  <c r="BQ23" i="11" l="1"/>
  <c r="BN17" i="11"/>
  <c r="BM18" i="11"/>
  <c r="BS20" i="12"/>
  <c r="BS21" i="12" s="1"/>
  <c r="BM20" i="11"/>
  <c r="BN19" i="11"/>
  <c r="BM13" i="12"/>
  <c r="BM8" i="12" s="1"/>
  <c r="BM14" i="12" s="1"/>
  <c r="BM24" i="12" s="1"/>
  <c r="BT4" i="11"/>
  <c r="BT10" i="11" s="1"/>
  <c r="BT11" i="11" s="1"/>
  <c r="BP17" i="12"/>
  <c r="BO18" i="12"/>
  <c r="BO22" i="12" s="1"/>
  <c r="BT19" i="12"/>
  <c r="BR4" i="11"/>
  <c r="BR10" i="11" s="1"/>
  <c r="BR11" i="11" s="1"/>
  <c r="BO17" i="11" l="1"/>
  <c r="BN18" i="11"/>
  <c r="BT20" i="12"/>
  <c r="BT21" i="12" s="1"/>
  <c r="BN20" i="11"/>
  <c r="BO19" i="11"/>
  <c r="BU19" i="12"/>
  <c r="BN13" i="12"/>
  <c r="BN8" i="12" s="1"/>
  <c r="BN14" i="12" s="1"/>
  <c r="BN24" i="12" s="1"/>
  <c r="BU4" i="11"/>
  <c r="BU10" i="11" s="1"/>
  <c r="BU11" i="11" s="1"/>
  <c r="BS4" i="11"/>
  <c r="BS10" i="11" s="1"/>
  <c r="BS11" i="11" s="1"/>
  <c r="BP18" i="12"/>
  <c r="BP22" i="12" s="1"/>
  <c r="BQ17" i="12"/>
  <c r="BR23" i="11"/>
  <c r="BP17" i="11" l="1"/>
  <c r="BO18" i="11"/>
  <c r="BP19" i="11"/>
  <c r="BO20" i="11"/>
  <c r="BS23" i="11"/>
  <c r="BQ18" i="12"/>
  <c r="BQ22" i="12" s="1"/>
  <c r="BR17" i="12"/>
  <c r="BO13" i="12"/>
  <c r="BO8" i="12" s="1"/>
  <c r="BO14" i="12" s="1"/>
  <c r="BO24" i="12" s="1"/>
  <c r="BV19" i="12"/>
  <c r="BT23" i="11" l="1"/>
  <c r="BV4" i="11"/>
  <c r="BV10" i="11" s="1"/>
  <c r="BV11" i="11" s="1"/>
  <c r="BU20" i="12"/>
  <c r="BU21" i="12" s="1"/>
  <c r="BV20" i="12"/>
  <c r="BV21" i="12" s="1"/>
  <c r="BQ17" i="11"/>
  <c r="BP18" i="11"/>
  <c r="BP20" i="11"/>
  <c r="BQ19" i="11"/>
  <c r="BW19" i="12"/>
  <c r="BS17" i="12"/>
  <c r="BR18" i="12"/>
  <c r="BR22" i="12" s="1"/>
  <c r="BP13" i="12"/>
  <c r="BP8" i="12" s="1"/>
  <c r="BP14" i="12" s="1"/>
  <c r="BP24" i="12" s="1"/>
  <c r="BV23" i="11"/>
  <c r="BU23" i="11" l="1"/>
  <c r="BW4" i="11"/>
  <c r="BW10" i="11" s="1"/>
  <c r="BW11" i="11" s="1"/>
  <c r="BR17" i="11"/>
  <c r="BQ18" i="11"/>
  <c r="BR19" i="11"/>
  <c r="BQ20" i="11"/>
  <c r="BQ13" i="12"/>
  <c r="BQ8" i="12" s="1"/>
  <c r="BQ14" i="12" s="1"/>
  <c r="BQ24" i="12" s="1"/>
  <c r="BT17" i="12"/>
  <c r="BS18" i="12"/>
  <c r="BS22" i="12" s="1"/>
  <c r="BX19" i="12"/>
  <c r="BW20" i="12"/>
  <c r="BW21" i="12" s="1"/>
  <c r="BX20" i="12"/>
  <c r="BX21" i="12" s="1"/>
  <c r="BX4" i="11" l="1"/>
  <c r="BX10" i="11" s="1"/>
  <c r="BX11" i="11" s="1"/>
  <c r="BS17" i="11"/>
  <c r="BR18" i="11"/>
  <c r="BS19" i="11"/>
  <c r="BR20" i="11"/>
  <c r="BY19" i="12"/>
  <c r="BX23" i="11"/>
  <c r="BW23" i="11"/>
  <c r="BY4" i="11"/>
  <c r="BY10" i="11" s="1"/>
  <c r="BY11" i="11" s="1"/>
  <c r="BU17" i="12"/>
  <c r="BT18" i="12"/>
  <c r="BT22" i="12" s="1"/>
  <c r="BR13" i="12"/>
  <c r="BR8" i="12" s="1"/>
  <c r="BR14" i="12" s="1"/>
  <c r="BR24" i="12" s="1"/>
  <c r="BS18" i="11" l="1"/>
  <c r="BT17" i="11"/>
  <c r="BS20" i="11"/>
  <c r="BT19" i="11"/>
  <c r="BU18" i="12"/>
  <c r="BU22" i="12" s="1"/>
  <c r="BV17" i="12"/>
  <c r="BS13" i="12"/>
  <c r="BS8" i="12" s="1"/>
  <c r="BS14" i="12" s="1"/>
  <c r="BS24" i="12" s="1"/>
  <c r="BZ19" i="12"/>
  <c r="BY20" i="12" l="1"/>
  <c r="BY21" i="12" s="1"/>
  <c r="BZ20" i="12"/>
  <c r="BZ21" i="12" s="1"/>
  <c r="BT18" i="11"/>
  <c r="BU17" i="11"/>
  <c r="BU19" i="11"/>
  <c r="BT20" i="11"/>
  <c r="BW17" i="12"/>
  <c r="BV18" i="12"/>
  <c r="BV22" i="12" s="1"/>
  <c r="CA19" i="12"/>
  <c r="BT13" i="12"/>
  <c r="BT8" i="12" s="1"/>
  <c r="BT14" i="12" s="1"/>
  <c r="BT24" i="12" s="1"/>
  <c r="BY23" i="11" l="1"/>
  <c r="CA4" i="11"/>
  <c r="CA10" i="11" s="1"/>
  <c r="CA11" i="11" s="1"/>
  <c r="CA20" i="12"/>
  <c r="CA23" i="11"/>
  <c r="BV17" i="11"/>
  <c r="BU18" i="11"/>
  <c r="CA21" i="12"/>
  <c r="BZ4" i="11"/>
  <c r="BZ10" i="11" s="1"/>
  <c r="BZ11" i="11" s="1"/>
  <c r="BU20" i="11"/>
  <c r="BV19" i="11"/>
  <c r="BU13" i="12"/>
  <c r="BU8" i="12" s="1"/>
  <c r="BU14" i="12" s="1"/>
  <c r="BU24" i="12" s="1"/>
  <c r="CB19" i="12"/>
  <c r="BX17" i="12"/>
  <c r="BW18" i="12"/>
  <c r="BW22" i="12" s="1"/>
  <c r="BV18" i="11" l="1"/>
  <c r="BW17" i="11"/>
  <c r="BV20" i="11"/>
  <c r="BW19" i="11"/>
  <c r="BY17" i="12"/>
  <c r="BX18" i="12"/>
  <c r="BX22" i="12" s="1"/>
  <c r="CC19" i="12"/>
  <c r="BV13" i="12"/>
  <c r="BV8" i="12" s="1"/>
  <c r="BV14" i="12" s="1"/>
  <c r="BV24" i="12" s="1"/>
  <c r="BZ23" i="11"/>
  <c r="BW18" i="11" l="1"/>
  <c r="BX17" i="11"/>
  <c r="BX19" i="11"/>
  <c r="BW20" i="11"/>
  <c r="BW13" i="12"/>
  <c r="BW8" i="12" s="1"/>
  <c r="BW14" i="12" s="1"/>
  <c r="BW24" i="12" s="1"/>
  <c r="CD19" i="12"/>
  <c r="BZ17" i="12"/>
  <c r="BY18" i="12"/>
  <c r="BY22" i="12" s="1"/>
  <c r="BY17" i="11" l="1"/>
  <c r="BX18" i="11"/>
  <c r="BY19" i="11"/>
  <c r="BX20" i="11"/>
  <c r="CE19" i="12"/>
  <c r="CA17" i="12"/>
  <c r="BZ18" i="12"/>
  <c r="BZ22" i="12" s="1"/>
  <c r="BX13" i="12"/>
  <c r="BX8" i="12" s="1"/>
  <c r="BX14" i="12" s="1"/>
  <c r="BX24" i="12" s="1"/>
  <c r="BZ17" i="11" l="1"/>
  <c r="BY18" i="11"/>
  <c r="BY20" i="11"/>
  <c r="BZ19" i="11"/>
  <c r="CB4" i="11"/>
  <c r="CB10" i="11" s="1"/>
  <c r="CB11" i="11" s="1"/>
  <c r="CB20" i="12"/>
  <c r="CB21" i="12" s="1"/>
  <c r="BY13" i="12"/>
  <c r="BY8" i="12" s="1"/>
  <c r="BY14" i="12" s="1"/>
  <c r="BY24" i="12" s="1"/>
  <c r="CA18" i="12"/>
  <c r="CA22" i="12" s="1"/>
  <c r="CB17" i="12"/>
  <c r="CC4" i="11"/>
  <c r="CC10" i="11" s="1"/>
  <c r="CC11" i="11" s="1"/>
  <c r="CC20" i="12"/>
  <c r="CC21" i="12" s="1"/>
  <c r="CF19" i="12"/>
  <c r="CD4" i="11"/>
  <c r="CD10" i="11" s="1"/>
  <c r="CD11" i="11" s="1"/>
  <c r="CD20" i="12" l="1"/>
  <c r="CD21" i="12" s="1"/>
  <c r="CA17" i="11"/>
  <c r="BZ18" i="11"/>
  <c r="CA19" i="11"/>
  <c r="BZ20" i="11"/>
  <c r="CE4" i="11"/>
  <c r="CE10" i="11" s="1"/>
  <c r="CE11" i="11" s="1"/>
  <c r="CC23" i="11"/>
  <c r="CB18" i="12"/>
  <c r="CB22" i="12" s="1"/>
  <c r="CC17" i="12"/>
  <c r="BZ13" i="12"/>
  <c r="BZ8" i="12" s="1"/>
  <c r="BZ14" i="12" s="1"/>
  <c r="BZ24" i="12" s="1"/>
  <c r="CG19" i="12"/>
  <c r="CB23" i="11"/>
  <c r="CD23" i="11" l="1"/>
  <c r="CB17" i="11"/>
  <c r="CA18" i="11"/>
  <c r="CA20" i="11"/>
  <c r="CB19" i="11"/>
  <c r="CE20" i="12"/>
  <c r="CE21" i="12" s="1"/>
  <c r="CA13" i="12"/>
  <c r="CA8" i="12" s="1"/>
  <c r="CA14" i="12" s="1"/>
  <c r="CA24" i="12" s="1"/>
  <c r="CC18" i="12"/>
  <c r="CC22" i="12" s="1"/>
  <c r="CD17" i="12"/>
  <c r="CH19" i="12"/>
  <c r="CB18" i="11" l="1"/>
  <c r="CC17" i="11"/>
  <c r="CC19" i="11"/>
  <c r="CB20" i="11"/>
  <c r="CE23" i="11"/>
  <c r="CE17" i="12"/>
  <c r="CD18" i="12"/>
  <c r="CD22" i="12" s="1"/>
  <c r="CG4" i="11"/>
  <c r="CG10" i="11" s="1"/>
  <c r="CG11" i="11" s="1"/>
  <c r="CI19" i="12"/>
  <c r="CF4" i="11"/>
  <c r="CF10" i="11" s="1"/>
  <c r="CF11" i="11" s="1"/>
  <c r="CB13" i="12"/>
  <c r="CB8" i="12" s="1"/>
  <c r="CB14" i="12" s="1"/>
  <c r="CB24" i="12" s="1"/>
  <c r="CF20" i="12"/>
  <c r="CF21" i="12" s="1"/>
  <c r="CF23" i="11" l="1"/>
  <c r="CD17" i="11"/>
  <c r="CC18" i="11"/>
  <c r="CC20" i="11"/>
  <c r="CD19" i="11"/>
  <c r="CG20" i="12"/>
  <c r="CG21" i="12" s="1"/>
  <c r="CC13" i="12"/>
  <c r="CC8" i="12" s="1"/>
  <c r="CC14" i="12" s="1"/>
  <c r="CC24" i="12" s="1"/>
  <c r="CJ19" i="12"/>
  <c r="CE18" i="12"/>
  <c r="CE22" i="12" s="1"/>
  <c r="CF17" i="12"/>
  <c r="CH4" i="11" l="1"/>
  <c r="CH10" i="11" s="1"/>
  <c r="CH11" i="11" s="1"/>
  <c r="CD18" i="11"/>
  <c r="CE17" i="11"/>
  <c r="CE19" i="11"/>
  <c r="CD20" i="11"/>
  <c r="CG17" i="12"/>
  <c r="CF18" i="12"/>
  <c r="CF22" i="12" s="1"/>
  <c r="CK19" i="12"/>
  <c r="CI4" i="11"/>
  <c r="CI10" i="11" s="1"/>
  <c r="CI11" i="11" s="1"/>
  <c r="CH23" i="11"/>
  <c r="CD13" i="12"/>
  <c r="CD8" i="12" s="1"/>
  <c r="CD14" i="12" s="1"/>
  <c r="CD24" i="12" s="1"/>
  <c r="CG23" i="11"/>
  <c r="CH20" i="12"/>
  <c r="CH21" i="12" s="1"/>
  <c r="CE18" i="11" l="1"/>
  <c r="CF17" i="11"/>
  <c r="CE20" i="11"/>
  <c r="CF19" i="11"/>
  <c r="CE13" i="12"/>
  <c r="CE8" i="12" s="1"/>
  <c r="CE14" i="12" s="1"/>
  <c r="CE24" i="12" s="1"/>
  <c r="CI20" i="12"/>
  <c r="CI21" i="12" s="1"/>
  <c r="CJ4" i="11"/>
  <c r="CJ10" i="11" s="1"/>
  <c r="CJ11" i="11" s="1"/>
  <c r="CI23" i="11"/>
  <c r="CL19" i="12"/>
  <c r="CG18" i="12"/>
  <c r="CG22" i="12" s="1"/>
  <c r="CH17" i="12"/>
  <c r="CG17" i="11" l="1"/>
  <c r="CF18" i="11"/>
  <c r="CF20" i="11"/>
  <c r="CG19" i="11"/>
  <c r="CJ23" i="11"/>
  <c r="CF13" i="12"/>
  <c r="CF8" i="12" s="1"/>
  <c r="CF14" i="12" s="1"/>
  <c r="CF24" i="12" s="1"/>
  <c r="CH18" i="12"/>
  <c r="CH22" i="12" s="1"/>
  <c r="CI17" i="12"/>
  <c r="CM19" i="12"/>
  <c r="CJ20" i="12"/>
  <c r="CJ21" i="12" s="1"/>
  <c r="CK4" i="11"/>
  <c r="CK10" i="11" s="1"/>
  <c r="CK11" i="11" s="1"/>
  <c r="CL20" i="12"/>
  <c r="CL21" i="12" s="1"/>
  <c r="CL4" i="11"/>
  <c r="CL10" i="11" s="1"/>
  <c r="CL11" i="11" s="1"/>
  <c r="CG18" i="11" l="1"/>
  <c r="CH17" i="11"/>
  <c r="CG20" i="11"/>
  <c r="CH19" i="11"/>
  <c r="CN19" i="12"/>
  <c r="CG13" i="12"/>
  <c r="CG8" i="12" s="1"/>
  <c r="CG14" i="12" s="1"/>
  <c r="CG24" i="12" s="1"/>
  <c r="CK20" i="12"/>
  <c r="CK21" i="12" s="1"/>
  <c r="CJ17" i="12"/>
  <c r="CI18" i="12"/>
  <c r="CI22" i="12" s="1"/>
  <c r="CK23" i="11"/>
  <c r="CH18" i="11" l="1"/>
  <c r="CI17" i="11"/>
  <c r="CI19" i="11"/>
  <c r="CH20" i="11"/>
  <c r="CK17" i="12"/>
  <c r="CJ18" i="12"/>
  <c r="CJ22" i="12" s="1"/>
  <c r="CH13" i="12"/>
  <c r="CH8" i="12" s="1"/>
  <c r="CH14" i="12" s="1"/>
  <c r="CH24" i="12" s="1"/>
  <c r="CO19" i="12"/>
  <c r="CM4" i="11"/>
  <c r="CM10" i="11" s="1"/>
  <c r="CM11" i="11" s="1"/>
  <c r="CI18" i="11" l="1"/>
  <c r="CJ17" i="11"/>
  <c r="CJ19" i="11"/>
  <c r="CI20" i="11"/>
  <c r="CN20" i="12"/>
  <c r="CN21" i="12" s="1"/>
  <c r="CM23" i="11"/>
  <c r="CP19" i="12"/>
  <c r="CL17" i="12"/>
  <c r="CK18" i="12"/>
  <c r="CK22" i="12" s="1"/>
  <c r="CN4" i="11"/>
  <c r="CN10" i="11" s="1"/>
  <c r="CN11" i="11" s="1"/>
  <c r="CM20" i="12"/>
  <c r="CM21" i="12" s="1"/>
  <c r="CI13" i="12"/>
  <c r="CI8" i="12" s="1"/>
  <c r="CI14" i="12" s="1"/>
  <c r="CI24" i="12" s="1"/>
  <c r="CL23" i="11"/>
  <c r="CK17" i="11" l="1"/>
  <c r="CJ18" i="11"/>
  <c r="CK19" i="11"/>
  <c r="CJ20" i="11"/>
  <c r="CN23" i="11"/>
  <c r="CK13" i="12"/>
  <c r="CK8" i="12" s="1"/>
  <c r="CK14" i="12" s="1"/>
  <c r="CK24" i="12" s="1"/>
  <c r="CJ13" i="12"/>
  <c r="CJ8" i="12" s="1"/>
  <c r="CJ14" i="12" s="1"/>
  <c r="CJ24" i="12" s="1"/>
  <c r="CO4" i="11"/>
  <c r="CO10" i="11" s="1"/>
  <c r="CO11" i="11" s="1"/>
  <c r="CM17" i="12"/>
  <c r="CL18" i="12"/>
  <c r="CL22" i="12" s="1"/>
  <c r="CQ19" i="12"/>
  <c r="CL13" i="12"/>
  <c r="CL8" i="12" s="1"/>
  <c r="CL14" i="12" s="1"/>
  <c r="CL24" i="12" l="1"/>
  <c r="CL17" i="11"/>
  <c r="CK18" i="11"/>
  <c r="CL19" i="11"/>
  <c r="CK20" i="11"/>
  <c r="CP4" i="11"/>
  <c r="CP10" i="11" s="1"/>
  <c r="CP11" i="11" s="1"/>
  <c r="CR19" i="12"/>
  <c r="CO20" i="12"/>
  <c r="CO21" i="12" s="1"/>
  <c r="CN17" i="12"/>
  <c r="CM18" i="12"/>
  <c r="CM22" i="12" s="1"/>
  <c r="CM13" i="12"/>
  <c r="CM8" i="12" s="1"/>
  <c r="CM14" i="12" s="1"/>
  <c r="CO23" i="11"/>
  <c r="CM17" i="11" l="1"/>
  <c r="CL18" i="11"/>
  <c r="CM19" i="11"/>
  <c r="CL20" i="11"/>
  <c r="CQ4" i="11"/>
  <c r="CQ10" i="11" s="1"/>
  <c r="CQ11" i="11" s="1"/>
  <c r="CM24" i="12"/>
  <c r="CO17" i="12"/>
  <c r="CN18" i="12"/>
  <c r="CN22" i="12" s="1"/>
  <c r="CP20" i="12"/>
  <c r="CP21" i="12" s="1"/>
  <c r="CS19" i="12"/>
  <c r="CN13" i="12"/>
  <c r="CN8" i="12" s="1"/>
  <c r="CN14" i="12" s="1"/>
  <c r="CP23" i="11" l="1"/>
  <c r="CN24" i="12"/>
  <c r="CM18" i="11"/>
  <c r="CN17" i="11"/>
  <c r="CM20" i="11"/>
  <c r="CN19" i="11"/>
  <c r="CT19" i="12"/>
  <c r="CP17" i="12"/>
  <c r="CO18" i="12"/>
  <c r="CO22" i="12" s="1"/>
  <c r="CQ20" i="12"/>
  <c r="CQ21" i="12" s="1"/>
  <c r="CR4" i="11"/>
  <c r="CR10" i="11" s="1"/>
  <c r="CR11" i="11" s="1"/>
  <c r="CO13" i="12"/>
  <c r="CO8" i="12" s="1"/>
  <c r="CO14" i="12" s="1"/>
  <c r="CQ23" i="11" l="1"/>
  <c r="CO17" i="11"/>
  <c r="CN18" i="11"/>
  <c r="CO19" i="11"/>
  <c r="CN20" i="11"/>
  <c r="CO24" i="12"/>
  <c r="CS4" i="11"/>
  <c r="CS10" i="11" s="1"/>
  <c r="CS11" i="11" s="1"/>
  <c r="CU19" i="12"/>
  <c r="CR20" i="12"/>
  <c r="CR21" i="12" s="1"/>
  <c r="CQ17" i="12"/>
  <c r="CP18" i="12"/>
  <c r="CP22" i="12" s="1"/>
  <c r="CR23" i="11"/>
  <c r="CP13" i="12"/>
  <c r="CP8" i="12" s="1"/>
  <c r="CP14" i="12" s="1"/>
  <c r="CO18" i="11" l="1"/>
  <c r="CP17" i="11"/>
  <c r="CO20" i="11"/>
  <c r="CP19" i="11"/>
  <c r="CP24" i="12"/>
  <c r="CS20" i="12"/>
  <c r="CS21" i="12" s="1"/>
  <c r="CR17" i="12"/>
  <c r="CQ18" i="12"/>
  <c r="CQ22" i="12" s="1"/>
  <c r="CV19" i="12"/>
  <c r="CQ13" i="12" l="1"/>
  <c r="CQ8" i="12" s="1"/>
  <c r="CQ14" i="12" s="1"/>
  <c r="CQ24" i="12" s="1"/>
  <c r="CP18" i="11"/>
  <c r="CQ17" i="11"/>
  <c r="CP20" i="11"/>
  <c r="CQ19" i="11"/>
  <c r="CU4" i="11"/>
  <c r="CU10" i="11" s="1"/>
  <c r="CU11" i="11" s="1"/>
  <c r="CS23" i="11"/>
  <c r="CR18" i="12"/>
  <c r="CR22" i="12" s="1"/>
  <c r="CS17" i="12"/>
  <c r="CT20" i="12"/>
  <c r="CT21" i="12" s="1"/>
  <c r="CW19" i="12"/>
  <c r="CT4" i="11"/>
  <c r="CT10" i="11" s="1"/>
  <c r="CT11" i="11" s="1"/>
  <c r="CT23" i="11"/>
  <c r="CR13" i="12"/>
  <c r="CR8" i="12" s="1"/>
  <c r="CR14" i="12" s="1"/>
  <c r="CQ18" i="11" l="1"/>
  <c r="CR17" i="11"/>
  <c r="CR24" i="12"/>
  <c r="CQ20" i="11"/>
  <c r="CR19" i="11"/>
  <c r="CU20" i="12"/>
  <c r="CU21" i="12" s="1"/>
  <c r="CX19" i="12"/>
  <c r="CS18" i="12"/>
  <c r="CS22" i="12" s="1"/>
  <c r="CT17" i="12"/>
  <c r="CS13" i="12"/>
  <c r="CS8" i="12" s="1"/>
  <c r="CS14" i="12" s="1"/>
  <c r="CS24" i="12" l="1"/>
  <c r="CS17" i="11"/>
  <c r="CR18" i="11"/>
  <c r="CS19" i="11"/>
  <c r="CR20" i="11"/>
  <c r="CU23" i="11"/>
  <c r="CT18" i="12"/>
  <c r="CT22" i="12" s="1"/>
  <c r="CU17" i="12"/>
  <c r="CY19" i="12"/>
  <c r="CY4" i="11"/>
  <c r="CY10" i="11" s="1"/>
  <c r="CY11" i="11" s="1"/>
  <c r="CV20" i="12"/>
  <c r="CV21" i="12" s="1"/>
  <c r="CV4" i="11"/>
  <c r="CV10" i="11" s="1"/>
  <c r="CV11" i="11" s="1"/>
  <c r="CT13" i="12"/>
  <c r="CT8" i="12" s="1"/>
  <c r="CT14" i="12" s="1"/>
  <c r="CU13" i="12" l="1"/>
  <c r="CU8" i="12" s="1"/>
  <c r="CU14" i="12" s="1"/>
  <c r="CV23" i="11"/>
  <c r="CS18" i="11"/>
  <c r="CT17" i="11"/>
  <c r="CS20" i="11"/>
  <c r="CT19" i="11"/>
  <c r="CY20" i="12"/>
  <c r="CY21" i="12" s="1"/>
  <c r="CX20" i="12"/>
  <c r="CX21" i="12" s="1"/>
  <c r="CZ19" i="12"/>
  <c r="CT24" i="12"/>
  <c r="CW4" i="11"/>
  <c r="CW10" i="11" s="1"/>
  <c r="CW11" i="11" s="1"/>
  <c r="CU18" i="12"/>
  <c r="CU22" i="12" s="1"/>
  <c r="CV17" i="12"/>
  <c r="CX23" i="11" l="1"/>
  <c r="CV13" i="12"/>
  <c r="CV8" i="12" s="1"/>
  <c r="CV14" i="12" s="1"/>
  <c r="CU24" i="12"/>
  <c r="CT18" i="11"/>
  <c r="CU17" i="11"/>
  <c r="CU19" i="11"/>
  <c r="CT20" i="11"/>
  <c r="CX4" i="11"/>
  <c r="CX10" i="11" s="1"/>
  <c r="CX11" i="11" s="1"/>
  <c r="CV18" i="12"/>
  <c r="CV22" i="12" s="1"/>
  <c r="CW17" i="12"/>
  <c r="CW23" i="11"/>
  <c r="DA19" i="12"/>
  <c r="CW20" i="12"/>
  <c r="CW21" i="12" s="1"/>
  <c r="CZ4" i="11"/>
  <c r="CZ10" i="11" s="1"/>
  <c r="CZ11" i="11" s="1"/>
  <c r="CY23" i="11"/>
  <c r="CV17" i="11" l="1"/>
  <c r="CU18" i="11"/>
  <c r="CV24" i="12"/>
  <c r="CU20" i="11"/>
  <c r="CV19" i="11"/>
  <c r="DB19" i="12"/>
  <c r="CX17" i="12"/>
  <c r="CW18" i="12"/>
  <c r="CW22" i="12" s="1"/>
  <c r="CW13" i="12" l="1"/>
  <c r="CW8" i="12" s="1"/>
  <c r="CW14" i="12" s="1"/>
  <c r="CW24" i="12" s="1"/>
  <c r="CV18" i="11"/>
  <c r="CW17" i="11"/>
  <c r="CW19" i="11"/>
  <c r="CV20" i="11"/>
  <c r="CX18" i="12"/>
  <c r="CX22" i="12" s="1"/>
  <c r="CY17" i="12"/>
  <c r="DC19" i="12"/>
  <c r="CZ23" i="11"/>
  <c r="CZ20" i="12"/>
  <c r="CZ21" i="12" s="1"/>
  <c r="CX13" i="12"/>
  <c r="CX8" i="12" s="1"/>
  <c r="CX14" i="12" s="1"/>
  <c r="CW18" i="11" l="1"/>
  <c r="CX17" i="11"/>
  <c r="CX24" i="12"/>
  <c r="CX19" i="11"/>
  <c r="CW20" i="11"/>
  <c r="DA4" i="11"/>
  <c r="DA10" i="11" s="1"/>
  <c r="DA11" i="11" s="1"/>
  <c r="DD19" i="12"/>
  <c r="CY18" i="12"/>
  <c r="CY22" i="12" s="1"/>
  <c r="CZ17" i="12"/>
  <c r="DA20" i="12"/>
  <c r="DA21" i="12" s="1"/>
  <c r="CY13" i="12"/>
  <c r="CY8" i="12" s="1"/>
  <c r="CY14" i="12" s="1"/>
  <c r="DA23" i="11" l="1"/>
  <c r="CY24" i="12"/>
  <c r="CY17" i="11"/>
  <c r="CX18" i="11"/>
  <c r="CX20" i="11"/>
  <c r="CY19" i="11"/>
  <c r="DC4" i="11"/>
  <c r="DC10" i="11" s="1"/>
  <c r="DC11" i="11" s="1"/>
  <c r="DA17" i="12"/>
  <c r="CZ18" i="12"/>
  <c r="CZ22" i="12" s="1"/>
  <c r="DE19" i="12"/>
  <c r="DB4" i="11"/>
  <c r="DB10" i="11" s="1"/>
  <c r="DB11" i="11" s="1"/>
  <c r="DB20" i="12"/>
  <c r="DB21" i="12" s="1"/>
  <c r="CZ13" i="12"/>
  <c r="CZ8" i="12" s="1"/>
  <c r="CZ14" i="12" s="1"/>
  <c r="CZ17" i="11" l="1"/>
  <c r="CY18" i="11"/>
  <c r="CZ24" i="12"/>
  <c r="CZ19" i="11"/>
  <c r="CY20" i="11"/>
  <c r="DC20" i="12"/>
  <c r="DC21" i="12" s="1"/>
  <c r="DF19" i="12"/>
  <c r="DD20" i="12"/>
  <c r="DD21" i="12" s="1"/>
  <c r="DB23" i="11"/>
  <c r="DA18" i="12"/>
  <c r="DA22" i="12" s="1"/>
  <c r="DB17" i="12"/>
  <c r="DD4" i="11"/>
  <c r="DD10" i="11" s="1"/>
  <c r="DD11" i="11" s="1"/>
  <c r="DA13" i="12"/>
  <c r="DA8" i="12" s="1"/>
  <c r="DA14" i="12" s="1"/>
  <c r="DA24" i="12" l="1"/>
  <c r="DC23" i="11"/>
  <c r="DA17" i="11"/>
  <c r="CZ18" i="11"/>
  <c r="DB13" i="12"/>
  <c r="DB8" i="12" s="1"/>
  <c r="DB14" i="12" s="1"/>
  <c r="DA19" i="11"/>
  <c r="CZ20" i="11"/>
  <c r="DC17" i="12"/>
  <c r="DB18" i="12"/>
  <c r="DB22" i="12" s="1"/>
  <c r="DE4" i="11"/>
  <c r="DE10" i="11" s="1"/>
  <c r="DE11" i="11" s="1"/>
  <c r="DG19" i="12"/>
  <c r="DD23" i="11"/>
  <c r="DB24" i="12" l="1"/>
  <c r="DA18" i="11"/>
  <c r="DB17" i="11"/>
  <c r="DB19" i="11"/>
  <c r="DA20" i="11"/>
  <c r="DE20" i="12"/>
  <c r="DE21" i="12" s="1"/>
  <c r="DE23" i="11"/>
  <c r="DH19" i="12"/>
  <c r="DF4" i="11"/>
  <c r="DF10" i="11" s="1"/>
  <c r="DF11" i="11" s="1"/>
  <c r="DD17" i="12"/>
  <c r="DC18" i="12"/>
  <c r="DC22" i="12" s="1"/>
  <c r="DC13" i="12"/>
  <c r="DC8" i="12" s="1"/>
  <c r="DC14" i="12" s="1"/>
  <c r="DC17" i="11" l="1"/>
  <c r="DB18" i="11"/>
  <c r="DC24" i="12"/>
  <c r="DC19" i="11"/>
  <c r="DB20" i="11"/>
  <c r="DG4" i="11"/>
  <c r="DG10" i="11" s="1"/>
  <c r="DG11" i="11" s="1"/>
  <c r="DD18" i="12"/>
  <c r="DD22" i="12" s="1"/>
  <c r="DE17" i="12"/>
  <c r="DI19" i="12"/>
  <c r="DF23" i="11"/>
  <c r="DF20" i="12"/>
  <c r="DF21" i="12" s="1"/>
  <c r="DD13" i="12"/>
  <c r="DD8" i="12" s="1"/>
  <c r="DD14" i="12" s="1"/>
  <c r="DD24" i="12" l="1"/>
  <c r="DG23" i="11"/>
  <c r="DD17" i="11"/>
  <c r="DC18" i="11"/>
  <c r="DC20" i="11"/>
  <c r="DD19" i="11"/>
  <c r="DG20" i="12"/>
  <c r="DG21" i="12" s="1"/>
  <c r="DE18" i="12"/>
  <c r="DE22" i="12" s="1"/>
  <c r="DF17" i="12"/>
  <c r="DJ19" i="12"/>
  <c r="DE13" i="12"/>
  <c r="DE8" i="12" s="1"/>
  <c r="DE14" i="12" s="1"/>
  <c r="DE24" i="12" l="1"/>
  <c r="DD18" i="11"/>
  <c r="DE17" i="11"/>
  <c r="DE19" i="11"/>
  <c r="DD20" i="11"/>
  <c r="DK19" i="12"/>
  <c r="DF18" i="12"/>
  <c r="DF22" i="12" s="1"/>
  <c r="DG17" i="12"/>
  <c r="DH4" i="11"/>
  <c r="DH10" i="11" s="1"/>
  <c r="DH11" i="11" s="1"/>
  <c r="DH20" i="12"/>
  <c r="DH21" i="12" s="1"/>
  <c r="DF13" i="12"/>
  <c r="DF8" i="12" s="1"/>
  <c r="DF14" i="12" s="1"/>
  <c r="DF24" i="12" s="1"/>
  <c r="DF17" i="11" l="1"/>
  <c r="DE18" i="11"/>
  <c r="DE20" i="11"/>
  <c r="DF19" i="11"/>
  <c r="DH23" i="11"/>
  <c r="DL19" i="12"/>
  <c r="DG18" i="12"/>
  <c r="DG22" i="12" s="1"/>
  <c r="DH17" i="12"/>
  <c r="DG13" i="12"/>
  <c r="DG8" i="12" s="1"/>
  <c r="DG14" i="12" s="1"/>
  <c r="DG24" i="12" l="1"/>
  <c r="DF18" i="11"/>
  <c r="DG17" i="11"/>
  <c r="DG19" i="11"/>
  <c r="DF20" i="11"/>
  <c r="DI23" i="11"/>
  <c r="DH18" i="12"/>
  <c r="DH22" i="12" s="1"/>
  <c r="DI17" i="12"/>
  <c r="DJ4" i="11"/>
  <c r="DJ10" i="11" s="1"/>
  <c r="DJ11" i="11" s="1"/>
  <c r="DI4" i="11"/>
  <c r="DI10" i="11" s="1"/>
  <c r="DI11" i="11" s="1"/>
  <c r="DI20" i="12"/>
  <c r="DI21" i="12" s="1"/>
  <c r="DM19" i="12"/>
  <c r="DJ20" i="12"/>
  <c r="DJ21" i="12" s="1"/>
  <c r="DH13" i="12"/>
  <c r="DH8" i="12" s="1"/>
  <c r="DH14" i="12" s="1"/>
  <c r="DM20" i="12" l="1"/>
  <c r="DM21" i="12" s="1"/>
  <c r="DI13" i="12"/>
  <c r="DI8" i="12" s="1"/>
  <c r="DI14" i="12" s="1"/>
  <c r="DL20" i="12"/>
  <c r="DL21" i="12" s="1"/>
  <c r="DG18" i="11"/>
  <c r="DH17" i="11"/>
  <c r="DH18" i="11" s="1"/>
  <c r="DH24" i="12"/>
  <c r="DL4" i="11"/>
  <c r="DL10" i="11" s="1"/>
  <c r="DL11" i="11" s="1"/>
  <c r="DH19" i="11"/>
  <c r="DH20" i="11" s="1"/>
  <c r="DG20" i="11"/>
  <c r="DN4" i="11"/>
  <c r="DN10" i="11" s="1"/>
  <c r="DN11" i="11" s="1"/>
  <c r="DN19" i="12"/>
  <c r="DK4" i="11"/>
  <c r="DK10" i="11" s="1"/>
  <c r="DK11" i="11" s="1"/>
  <c r="DI18" i="12"/>
  <c r="DI22" i="12" s="1"/>
  <c r="DJ17" i="12"/>
  <c r="DK23" i="11"/>
  <c r="DJ23" i="11"/>
  <c r="DI17" i="11" l="1"/>
  <c r="DI18" i="11" s="1"/>
  <c r="DJ17" i="11"/>
  <c r="DJ18" i="11" s="1"/>
  <c r="DI24" i="12"/>
  <c r="DL23" i="11"/>
  <c r="DI19" i="11"/>
  <c r="DK17" i="12"/>
  <c r="DJ18" i="12"/>
  <c r="DJ22" i="12" s="1"/>
  <c r="DO19" i="12"/>
  <c r="DK20" i="12"/>
  <c r="DK21" i="12" s="1"/>
  <c r="DJ13" i="12"/>
  <c r="DJ8" i="12" s="1"/>
  <c r="DJ14" i="12" s="1"/>
  <c r="DK17" i="11"/>
  <c r="DM4" i="11" l="1"/>
  <c r="DM10" i="11" s="1"/>
  <c r="DM11" i="11" s="1"/>
  <c r="DJ24" i="12"/>
  <c r="DJ19" i="11"/>
  <c r="DI20" i="11"/>
  <c r="DO4" i="11"/>
  <c r="DO10" i="11" s="1"/>
  <c r="DO11" i="11" s="1"/>
  <c r="DP4" i="11"/>
  <c r="DP10" i="11" s="1"/>
  <c r="DP11" i="11" s="1"/>
  <c r="DP19" i="12"/>
  <c r="DK18" i="12"/>
  <c r="DK22" i="12" s="1"/>
  <c r="DL17" i="12"/>
  <c r="DM23" i="11"/>
  <c r="DL17" i="11"/>
  <c r="DK18" i="11"/>
  <c r="DP20" i="12" l="1"/>
  <c r="DP21" i="12" s="1"/>
  <c r="DO20" i="12"/>
  <c r="DO21" i="12" s="1"/>
  <c r="DJ20" i="11"/>
  <c r="DK19" i="11"/>
  <c r="DN20" i="12"/>
  <c r="DN21" i="12" s="1"/>
  <c r="DN23" i="11"/>
  <c r="DL18" i="12"/>
  <c r="DL22" i="12" s="1"/>
  <c r="DM17" i="12"/>
  <c r="DQ4" i="11"/>
  <c r="DQ10" i="11" s="1"/>
  <c r="DQ11" i="11" s="1"/>
  <c r="DQ19" i="12"/>
  <c r="DK13" i="12"/>
  <c r="DK8" i="12" s="1"/>
  <c r="DK14" i="12" s="1"/>
  <c r="DK24" i="12" s="1"/>
  <c r="DL18" i="11"/>
  <c r="DM17" i="11"/>
  <c r="DL13" i="12"/>
  <c r="DL8" i="12" s="1"/>
  <c r="DL14" i="12" s="1"/>
  <c r="DL24" i="12" l="1"/>
  <c r="DL19" i="11"/>
  <c r="DK20" i="11"/>
  <c r="DN17" i="12"/>
  <c r="DM18" i="12"/>
  <c r="DM22" i="12" s="1"/>
  <c r="DR19" i="12"/>
  <c r="DO23" i="11"/>
  <c r="DN17" i="11"/>
  <c r="DM18" i="11"/>
  <c r="DM13" i="12"/>
  <c r="DM8" i="12" s="1"/>
  <c r="DM14" i="12" s="1"/>
  <c r="DP23" i="11" l="1"/>
  <c r="DM24" i="12"/>
  <c r="DM19" i="11"/>
  <c r="DL20" i="11"/>
  <c r="DQ20" i="12"/>
  <c r="DQ21" i="12" s="1"/>
  <c r="DS19" i="12"/>
  <c r="DN18" i="12"/>
  <c r="DN22" i="12" s="1"/>
  <c r="DO17" i="12"/>
  <c r="DQ23" i="11"/>
  <c r="F36" i="10"/>
  <c r="G36" i="10"/>
  <c r="H36" i="10"/>
  <c r="I36" i="10"/>
  <c r="J36" i="10"/>
  <c r="K36" i="10"/>
  <c r="L36" i="10"/>
  <c r="M36" i="10"/>
  <c r="DO17" i="11"/>
  <c r="DN18" i="11"/>
  <c r="DN13" i="12"/>
  <c r="DN8" i="12" s="1"/>
  <c r="DN14" i="12" s="1"/>
  <c r="DN24" i="12" l="1"/>
  <c r="DN19" i="11"/>
  <c r="DM20" i="11"/>
  <c r="DP17" i="12"/>
  <c r="DO18" i="12"/>
  <c r="DO22" i="12" s="1"/>
  <c r="DR20" i="12"/>
  <c r="DR21" i="12" s="1"/>
  <c r="DU19" i="12"/>
  <c r="DT19" i="12"/>
  <c r="DR4" i="11"/>
  <c r="DR10" i="11" s="1"/>
  <c r="DR11" i="11" s="1"/>
  <c r="E37" i="10"/>
  <c r="F37" i="10"/>
  <c r="G37" i="10"/>
  <c r="H37" i="10"/>
  <c r="I37" i="10"/>
  <c r="J37" i="10"/>
  <c r="K37" i="10"/>
  <c r="L37" i="10"/>
  <c r="M37" i="10"/>
  <c r="DP17" i="11"/>
  <c r="DO18" i="11"/>
  <c r="DO13" i="12"/>
  <c r="DO8" i="12" s="1"/>
  <c r="DO14" i="12" s="1"/>
  <c r="DO24" i="12" l="1"/>
  <c r="DO19" i="11"/>
  <c r="DN20" i="11"/>
  <c r="DS4" i="11"/>
  <c r="DS10" i="11" s="1"/>
  <c r="DS11" i="11" s="1"/>
  <c r="DP18" i="12"/>
  <c r="DP22" i="12" s="1"/>
  <c r="DQ17" i="12"/>
  <c r="E38" i="10"/>
  <c r="F38" i="10"/>
  <c r="F39" i="10" s="1"/>
  <c r="G38" i="10"/>
  <c r="G39" i="10" s="1"/>
  <c r="H38" i="10"/>
  <c r="H39" i="10" s="1"/>
  <c r="I38" i="10"/>
  <c r="I39" i="10" s="1"/>
  <c r="J38" i="10"/>
  <c r="J39" i="10" s="1"/>
  <c r="K38" i="10"/>
  <c r="K39" i="10" s="1"/>
  <c r="L38" i="10"/>
  <c r="L39" i="10" s="1"/>
  <c r="M38" i="10"/>
  <c r="M39" i="10" s="1"/>
  <c r="DR23" i="11"/>
  <c r="DQ17" i="11"/>
  <c r="DP18" i="11"/>
  <c r="DP13" i="12"/>
  <c r="DP8" i="12" s="1"/>
  <c r="DP14" i="12" s="1"/>
  <c r="DP24" i="12" s="1"/>
  <c r="DP19" i="11" l="1"/>
  <c r="DO20" i="11"/>
  <c r="DQ18" i="12"/>
  <c r="DQ22" i="12" s="1"/>
  <c r="DR17" i="12"/>
  <c r="N37" i="10"/>
  <c r="C37" i="10" s="1"/>
  <c r="DS20" i="12"/>
  <c r="DS21" i="12" s="1"/>
  <c r="N36" i="10"/>
  <c r="C36" i="10" s="1"/>
  <c r="DS23" i="11"/>
  <c r="E39" i="10"/>
  <c r="DR17" i="11"/>
  <c r="DQ18" i="11"/>
  <c r="DQ13" i="12"/>
  <c r="DQ8" i="12" s="1"/>
  <c r="DQ14" i="12" s="1"/>
  <c r="DQ24" i="12" l="1"/>
  <c r="DP20" i="11"/>
  <c r="DQ19" i="11"/>
  <c r="DR18" i="12"/>
  <c r="DR22" i="12" s="1"/>
  <c r="DS17" i="12"/>
  <c r="N38" i="10"/>
  <c r="DS17" i="11"/>
  <c r="DR18" i="11"/>
  <c r="DR13" i="12"/>
  <c r="DR8" i="12" s="1"/>
  <c r="DR14" i="12" s="1"/>
  <c r="DR24" i="12" l="1"/>
  <c r="DR19" i="11"/>
  <c r="DQ20" i="11"/>
  <c r="DT23" i="11"/>
  <c r="N39" i="10"/>
  <c r="C38" i="10"/>
  <c r="DT20" i="12"/>
  <c r="DT21" i="12" s="1"/>
  <c r="DS18" i="12"/>
  <c r="DS22" i="12" s="1"/>
  <c r="DT17" i="12"/>
  <c r="DS18" i="11"/>
  <c r="DU4" i="11"/>
  <c r="DS13" i="12"/>
  <c r="DS8" i="12" s="1"/>
  <c r="DS14" i="12" s="1"/>
  <c r="DS24" i="12" l="1"/>
  <c r="DT13" i="12"/>
  <c r="DT8" i="12" s="1"/>
  <c r="DT14" i="12" s="1"/>
  <c r="DS19" i="11"/>
  <c r="DS20" i="11" s="1"/>
  <c r="DR20" i="11"/>
  <c r="DU17" i="12"/>
  <c r="DU18" i="12" s="1"/>
  <c r="DT18" i="12"/>
  <c r="DT22" i="12" s="1"/>
  <c r="DU20" i="12"/>
  <c r="DU21" i="12" s="1"/>
  <c r="C39" i="10"/>
  <c r="DT24" i="12" l="1"/>
  <c r="DU22" i="12"/>
  <c r="DU23" i="11" l="1"/>
  <c r="DT4" i="11"/>
  <c r="DT10" i="11" l="1"/>
  <c r="DU9" i="11"/>
  <c r="C4" i="11"/>
  <c r="DU13" i="12" l="1"/>
  <c r="DU8" i="12" s="1"/>
  <c r="DU14" i="12" s="1"/>
  <c r="DU24" i="12" s="1"/>
  <c r="C24" i="12" s="1"/>
  <c r="C9" i="11"/>
  <c r="DU10" i="11"/>
  <c r="DT11" i="11"/>
  <c r="DT17" i="11"/>
  <c r="DT18" i="11" s="1"/>
  <c r="C12" i="11" l="1"/>
  <c r="DU17" i="11"/>
  <c r="DU18" i="11" s="1"/>
  <c r="DU11" i="11"/>
  <c r="C11" i="11" s="1"/>
  <c r="C10" i="11"/>
  <c r="DT19" i="11"/>
  <c r="DT20" i="11" s="1"/>
  <c r="DU19" i="11" l="1"/>
  <c r="DU20" i="11" s="1"/>
</calcChain>
</file>

<file path=xl/comments1.xml><?xml version="1.0" encoding="utf-8"?>
<comments xmlns="http://schemas.openxmlformats.org/spreadsheetml/2006/main">
  <authors>
    <author>Автор</author>
  </authors>
  <commentList>
    <comment ref="A14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того, чтобы транши совпадали с изначальным планом. если удалить - сумма кредита будет считаться исходя из потребности в финансировании</t>
        </r>
      </text>
    </comment>
  </commentList>
</comments>
</file>

<file path=xl/sharedStrings.xml><?xml version="1.0" encoding="utf-8"?>
<sst xmlns="http://schemas.openxmlformats.org/spreadsheetml/2006/main" count="454" uniqueCount="236">
  <si>
    <t>Капитальные затраты</t>
  </si>
  <si>
    <t>Сумма</t>
  </si>
  <si>
    <t>ФОТ</t>
  </si>
  <si>
    <t>Амортизация</t>
  </si>
  <si>
    <t xml:space="preserve">ИТОГО </t>
  </si>
  <si>
    <t>Электроэнергия</t>
  </si>
  <si>
    <t>Остаточная стоимость</t>
  </si>
  <si>
    <t>Текущие расходы</t>
  </si>
  <si>
    <t>Налоги</t>
  </si>
  <si>
    <t>Получение кредита</t>
  </si>
  <si>
    <t>НДС</t>
  </si>
  <si>
    <t>Налог на имущество</t>
  </si>
  <si>
    <t>Налог на прибыль</t>
  </si>
  <si>
    <t>НДС полученный</t>
  </si>
  <si>
    <t>НДС уплаченный</t>
  </si>
  <si>
    <t>Движение денежных средств</t>
  </si>
  <si>
    <t>Выручка</t>
  </si>
  <si>
    <t>Выручка без НДС</t>
  </si>
  <si>
    <t>Итого расходы</t>
  </si>
  <si>
    <t>Расходы без НДС</t>
  </si>
  <si>
    <t>НДС в составе кап. расходов</t>
  </si>
  <si>
    <t>НДС в бюджет</t>
  </si>
  <si>
    <t>1. Основная деятельность</t>
  </si>
  <si>
    <t>2. Инвестиционная деятельность</t>
  </si>
  <si>
    <t>3. Финансовая деятельность</t>
  </si>
  <si>
    <t>Погашение долга</t>
  </si>
  <si>
    <t>Проценты</t>
  </si>
  <si>
    <t>Итого поток денежных средств</t>
  </si>
  <si>
    <t>Коммерческая эффективность</t>
  </si>
  <si>
    <t>Инвестиции</t>
  </si>
  <si>
    <t>Финансовые издержки</t>
  </si>
  <si>
    <t>Поток денежных средств</t>
  </si>
  <si>
    <t>Дисконтированный поток денежных средств (NPV)</t>
  </si>
  <si>
    <t>Внутренняя ставка доходности (IRR)</t>
  </si>
  <si>
    <t>Индекс доходности (PI)</t>
  </si>
  <si>
    <t>Терминальная стоимость</t>
  </si>
  <si>
    <t>Ставка налога на имущество</t>
  </si>
  <si>
    <t>Всего налог на имущество</t>
  </si>
  <si>
    <t>Остаточная стоимость имущества</t>
  </si>
  <si>
    <t>Прибыли/убытки</t>
  </si>
  <si>
    <t>Выручка от реализации (без НДС)</t>
  </si>
  <si>
    <t>Прибыль от реализации</t>
  </si>
  <si>
    <t>Прочие доходы</t>
  </si>
  <si>
    <t>EBITDA</t>
  </si>
  <si>
    <t>EBIT</t>
  </si>
  <si>
    <t>Проценты уплаченные</t>
  </si>
  <si>
    <t>Чистая прибыль</t>
  </si>
  <si>
    <t xml:space="preserve">Прочие расходы </t>
  </si>
  <si>
    <t>Получение</t>
  </si>
  <si>
    <t>Остаток долга</t>
  </si>
  <si>
    <t>Кредит</t>
  </si>
  <si>
    <t>Дебиторская задолженность</t>
  </si>
  <si>
    <t>Прирост дебиторской задолженности</t>
  </si>
  <si>
    <t>Кредиторская задолженность</t>
  </si>
  <si>
    <t>Прирост кредиторской задолженности</t>
  </si>
  <si>
    <t>Чистый поток д/с</t>
  </si>
  <si>
    <t>Расчеты с покупателями, дней</t>
  </si>
  <si>
    <t>ФОТ с отчислениями</t>
  </si>
  <si>
    <t>Периодичность оплаты счетов, дней</t>
  </si>
  <si>
    <t>ставка</t>
  </si>
  <si>
    <t xml:space="preserve">Первонач. стоимость </t>
  </si>
  <si>
    <t>пуск</t>
  </si>
  <si>
    <t>Исходные данные</t>
  </si>
  <si>
    <t>Налог на ФОТ</t>
  </si>
  <si>
    <t>USD</t>
  </si>
  <si>
    <t>Незавершенное стр-во</t>
  </si>
  <si>
    <t>Переработка сырья, т</t>
  </si>
  <si>
    <t>Анализ чувствительности</t>
  </si>
  <si>
    <t>Кап. затраты</t>
  </si>
  <si>
    <t>Объем переработки</t>
  </si>
  <si>
    <t>Цена</t>
  </si>
  <si>
    <t>Стоимость сырья</t>
  </si>
  <si>
    <t>Вариант</t>
  </si>
  <si>
    <t>Данные по вариантам</t>
  </si>
  <si>
    <t>Вар.1</t>
  </si>
  <si>
    <t>Вар.2</t>
  </si>
  <si>
    <t>Сырьё</t>
  </si>
  <si>
    <t>Цена, долл./т</t>
  </si>
  <si>
    <t>Выручка, долл.</t>
  </si>
  <si>
    <t>Ставка</t>
  </si>
  <si>
    <t>Сырье</t>
  </si>
  <si>
    <t>Рост цены на сырье, % в год</t>
  </si>
  <si>
    <t>Стоимость сырья, долл.</t>
  </si>
  <si>
    <t>Предоплата</t>
  </si>
  <si>
    <t>Оплата сырья, долл.</t>
  </si>
  <si>
    <t>Ремонт</t>
  </si>
  <si>
    <t>долл./мес.</t>
  </si>
  <si>
    <t>Связь и интернет</t>
  </si>
  <si>
    <t>Командировочные расходы</t>
  </si>
  <si>
    <t>Страхование имущества</t>
  </si>
  <si>
    <t>Энергетика</t>
  </si>
  <si>
    <t>Аттестация кадров (год)</t>
  </si>
  <si>
    <t>Канцелярские расходы</t>
  </si>
  <si>
    <t>Содержание автотранспорта</t>
  </si>
  <si>
    <t>Аудит (квартал)</t>
  </si>
  <si>
    <t>Охрана</t>
  </si>
  <si>
    <t>Представительские</t>
  </si>
  <si>
    <t>управляющий</t>
  </si>
  <si>
    <t>менеджер по производству</t>
  </si>
  <si>
    <t>менеджер по снабжению</t>
  </si>
  <si>
    <t>менеджер по сбыту</t>
  </si>
  <si>
    <t>главный бухгалтер</t>
  </si>
  <si>
    <t>бухгалтер</t>
  </si>
  <si>
    <t>водитель</t>
  </si>
  <si>
    <t>юрисконсульт</t>
  </si>
  <si>
    <t>референт-переводчик</t>
  </si>
  <si>
    <t>повар</t>
  </si>
  <si>
    <t>старший смены-технолог</t>
  </si>
  <si>
    <t>оператор смены</t>
  </si>
  <si>
    <t>подсобные рабочие промплощадки</t>
  </si>
  <si>
    <t>численность</t>
  </si>
  <si>
    <t>налог на ФОТ</t>
  </si>
  <si>
    <t>Индексация ФОТ, % в год</t>
  </si>
  <si>
    <t>Обучение кадров (год)</t>
  </si>
  <si>
    <t>Спецодежда, инвентарь (год)</t>
  </si>
  <si>
    <t>Оплата сырья без НДС, долл.</t>
  </si>
  <si>
    <t>Электроэнергия без НДС, долл.</t>
  </si>
  <si>
    <t>Выручка от реализации</t>
  </si>
  <si>
    <t>Прямые расходы</t>
  </si>
  <si>
    <t>сырье</t>
  </si>
  <si>
    <t>энергия</t>
  </si>
  <si>
    <t>Периодичность выплаты ФОТ, дней</t>
  </si>
  <si>
    <t>персонал</t>
  </si>
  <si>
    <t>прочие расходы</t>
  </si>
  <si>
    <t>Постоянные расходы</t>
  </si>
  <si>
    <t>общие издержки</t>
  </si>
  <si>
    <t>Суммарные издержки производства</t>
  </si>
  <si>
    <t>налог на прибыль</t>
  </si>
  <si>
    <t>Итого кэш-фло по основной деятельности</t>
  </si>
  <si>
    <t>Прямые расходы (без НДС)</t>
  </si>
  <si>
    <t>Валовая прибыль</t>
  </si>
  <si>
    <t>Налогооблагаемая прибыль</t>
  </si>
  <si>
    <t>Реализация основных средств</t>
  </si>
  <si>
    <t>Затраты на приобретение активов</t>
  </si>
  <si>
    <t>Прочие расходы подготовительного периода</t>
  </si>
  <si>
    <t>Итого кэш-фло по инвест. деятельности</t>
  </si>
  <si>
    <t>Собственный капитал</t>
  </si>
  <si>
    <t>Платежи по кредиту</t>
  </si>
  <si>
    <t>Итого кэш-фло по финансовой деятельности</t>
  </si>
  <si>
    <t>Баланс денежных средств на конец периода</t>
  </si>
  <si>
    <t>Изменение оборотного капитала</t>
  </si>
  <si>
    <t>НДС по приобретенным ценностям</t>
  </si>
  <si>
    <t>Поток д/с от операций</t>
  </si>
  <si>
    <t>Поток д/с от инвестиц. деятельности</t>
  </si>
  <si>
    <t>Свободный поток д/с</t>
  </si>
  <si>
    <t>Расчеты с учредителями</t>
  </si>
  <si>
    <t>Изменение долга</t>
  </si>
  <si>
    <t>Активы</t>
  </si>
  <si>
    <t>Внеоборотные активы</t>
  </si>
  <si>
    <t>Основные средства</t>
  </si>
  <si>
    <t>Незавершенное строительство</t>
  </si>
  <si>
    <t>Оборотные активы</t>
  </si>
  <si>
    <t>Запасы и незавершенное пр-во</t>
  </si>
  <si>
    <t>Расчеты с покупателями</t>
  </si>
  <si>
    <t>Денежные средства</t>
  </si>
  <si>
    <t>ИТОГО АКТИВЫ</t>
  </si>
  <si>
    <t>Пассивы</t>
  </si>
  <si>
    <t>Нераспределенная прибыль (убыток)</t>
  </si>
  <si>
    <t>Всего капитал</t>
  </si>
  <si>
    <t>Кредиты</t>
  </si>
  <si>
    <t>Всего обязательства</t>
  </si>
  <si>
    <t>ИТОГО ПАСИВЫ</t>
  </si>
  <si>
    <t>БАЛАНС</t>
  </si>
  <si>
    <t>Авансы выданные</t>
  </si>
  <si>
    <t>Кредиторская задолженность по кап. затратам</t>
  </si>
  <si>
    <t>Льготный период, мес.</t>
  </si>
  <si>
    <t>Срок, мес.</t>
  </si>
  <si>
    <t>Срок кредита</t>
  </si>
  <si>
    <t>Срок</t>
  </si>
  <si>
    <t>Резерв, вариант 1</t>
  </si>
  <si>
    <t>Резерв, вариант 2</t>
  </si>
  <si>
    <t>Погашение</t>
  </si>
  <si>
    <t>начисленные</t>
  </si>
  <si>
    <t>выплаченные</t>
  </si>
  <si>
    <t>Ставка дисконтирования</t>
  </si>
  <si>
    <t>Срок окупаемости (PBP), мес</t>
  </si>
  <si>
    <t>Дисконтированный срок окупаемости (DPBP), мес</t>
  </si>
  <si>
    <t>млн. USD</t>
  </si>
  <si>
    <t>Валовый объем продаж (с НДС)</t>
  </si>
  <si>
    <t>Чистый объем продаж (без НДС)</t>
  </si>
  <si>
    <t>Суммарные прямые издержки</t>
  </si>
  <si>
    <t>Суммарные постоянные издержки</t>
  </si>
  <si>
    <t>Займы</t>
  </si>
  <si>
    <t>Выплаты в погашение займов</t>
  </si>
  <si>
    <t>Выплаты процентов по займам</t>
  </si>
  <si>
    <t>Баланс наличности на конец периода</t>
  </si>
  <si>
    <t>Показатели</t>
  </si>
  <si>
    <t>Чистая текущая стоимость (NPV), млн. USD</t>
  </si>
  <si>
    <t>Внутренняя ставка доходности (IRR), %</t>
  </si>
  <si>
    <t>Срок окупаемости (PBP), мес.</t>
  </si>
  <si>
    <t>Дисконт. срок окупаемости (DPBP), мес.</t>
  </si>
  <si>
    <t>варианты</t>
  </si>
  <si>
    <t>Параметры</t>
  </si>
  <si>
    <t>Критерии</t>
  </si>
  <si>
    <t>NPV, mln USD</t>
  </si>
  <si>
    <t>IRR, %</t>
  </si>
  <si>
    <t>1. Двухфакторный анализ</t>
  </si>
  <si>
    <t>Объем продаж</t>
  </si>
  <si>
    <t>IRR минимум</t>
  </si>
  <si>
    <t>NPV минимум</t>
  </si>
  <si>
    <t>IRR текущая</t>
  </si>
  <si>
    <t>NPV текущая</t>
  </si>
  <si>
    <t xml:space="preserve">Цена </t>
  </si>
  <si>
    <t>2. Однофакторный анализ</t>
  </si>
  <si>
    <t>CAPEX</t>
  </si>
  <si>
    <t>база</t>
  </si>
  <si>
    <t>Сводные результаты</t>
  </si>
  <si>
    <t>! Для обновления при смене исходных данных нажать F9</t>
  </si>
  <si>
    <t>! Для обновления при смене вариантов нажать F9</t>
  </si>
  <si>
    <t>Баланс</t>
  </si>
  <si>
    <t>выход</t>
  </si>
  <si>
    <t>Оплата э/э, долл.</t>
  </si>
  <si>
    <t>Оплата э/э без НДС, долл.</t>
  </si>
  <si>
    <t>сырье 1</t>
  </si>
  <si>
    <t>сырье 2</t>
  </si>
  <si>
    <t>продукт 1</t>
  </si>
  <si>
    <t>продукт 2</t>
  </si>
  <si>
    <t>продукт 3</t>
  </si>
  <si>
    <t>Рост цены на продукцию, % в год</t>
  </si>
  <si>
    <t>capex 1</t>
  </si>
  <si>
    <t>capex 2</t>
  </si>
  <si>
    <t>capex 3</t>
  </si>
  <si>
    <t>capex 4</t>
  </si>
  <si>
    <t>capex 5</t>
  </si>
  <si>
    <t>capex 6</t>
  </si>
  <si>
    <t>capex 7</t>
  </si>
  <si>
    <t>capex 8</t>
  </si>
  <si>
    <t>capex 9</t>
  </si>
  <si>
    <t>Производство готовой продукции, т</t>
  </si>
  <si>
    <t>Цена, долл./т (с НДС)</t>
  </si>
  <si>
    <t>Прочее</t>
  </si>
  <si>
    <t xml:space="preserve">разнорабочие </t>
  </si>
  <si>
    <t>Выход продукции</t>
  </si>
  <si>
    <t>Вариант 1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</si>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</sst>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_р_._-;\-* #,##0.00_р_._-;_-* &quot;-&quot;??_р_._-;_-@_-"/>
    <numFmt numFmtId="165" formatCode="mm\/yyyy;@"/>
    <numFmt numFmtId="166" formatCode="0.0%"/>
    <numFmt numFmtId="167" formatCode="#,##0.0"/>
    <numFmt numFmtId="168" formatCode="#,##0.000"/>
    <numFmt numFmtId="169" formatCode="_-* #,##0.000_р_._-;\-* #,##0.000_р_._-;_-* &quot;-&quot;??_р_._-;_-@_-"/>
    <numFmt numFmtId="170" formatCode="_-* #,##0.00000_р_._-;\-* #,##0.00000_р_._-;_-* &quot;-&quot;??_р_._-;_-@_-"/>
    <numFmt numFmtId="171" formatCode="0.000%"/>
    <numFmt numFmtId="172" formatCode="0.0000%"/>
    <numFmt numFmtId="173" formatCode="0.0"/>
    <numFmt numFmtId="174" formatCode="0.000"/>
  </numFmts>
  <fonts count="4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9"/>
      <color theme="1" tint="0.499984740745262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i/>
      <sz val="10"/>
      <color rgb="FF00206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0"/>
      <color theme="1" tint="0.499984740745262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9"/>
      <color theme="1" tint="0.499984740745262"/>
      <name val="Calibri"/>
      <family val="2"/>
      <charset val="204"/>
      <scheme val="minor"/>
    </font>
    <font>
      <b/>
      <i/>
      <sz val="10"/>
      <color theme="1" tint="0.1499984740745262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DE9D9"/>
        <bgColor rgb="FF000000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righ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165" fontId="1" fillId="0" borderId="0" xfId="0" applyNumberFormat="1" applyFont="1" applyAlignment="1">
      <alignment horizontal="right" vertical="top"/>
    </xf>
    <xf numFmtId="0" fontId="0" fillId="0" borderId="0" xfId="0" applyAlignment="1">
      <alignment vertical="top" wrapText="1"/>
    </xf>
    <xf numFmtId="3" fontId="1" fillId="0" borderId="0" xfId="0" applyNumberFormat="1" applyFon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0" borderId="0" xfId="0" applyAlignment="1">
      <alignment horizontal="right" vertical="top"/>
    </xf>
    <xf numFmtId="0" fontId="2" fillId="0" borderId="0" xfId="0" applyFont="1" applyAlignment="1">
      <alignment vertical="top"/>
    </xf>
    <xf numFmtId="3" fontId="4" fillId="0" borderId="0" xfId="0" applyNumberFormat="1" applyFont="1" applyAlignment="1">
      <alignment horizontal="right" vertical="top"/>
    </xf>
    <xf numFmtId="3" fontId="2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top" wrapText="1" indent="1"/>
    </xf>
    <xf numFmtId="3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right" vertical="top"/>
    </xf>
    <xf numFmtId="165" fontId="1" fillId="0" borderId="2" xfId="0" applyNumberFormat="1" applyFont="1" applyBorder="1" applyAlignment="1">
      <alignment horizontal="right" vertical="top"/>
    </xf>
    <xf numFmtId="0" fontId="5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0" fillId="0" borderId="3" xfId="0" applyBorder="1"/>
    <xf numFmtId="0" fontId="1" fillId="0" borderId="0" xfId="0" applyFont="1"/>
    <xf numFmtId="3" fontId="0" fillId="0" borderId="0" xfId="0" applyNumberFormat="1" applyFont="1" applyAlignment="1">
      <alignment horizontal="right" vertical="top"/>
    </xf>
    <xf numFmtId="0" fontId="0" fillId="0" borderId="0" xfId="0" applyFont="1" applyAlignment="1">
      <alignment vertical="top"/>
    </xf>
    <xf numFmtId="0" fontId="1" fillId="0" borderId="5" xfId="0" applyFont="1" applyBorder="1" applyAlignment="1">
      <alignment vertical="top"/>
    </xf>
    <xf numFmtId="3" fontId="1" fillId="0" borderId="5" xfId="0" applyNumberFormat="1" applyFont="1" applyBorder="1" applyAlignment="1">
      <alignment horizontal="right" vertical="top"/>
    </xf>
    <xf numFmtId="0" fontId="0" fillId="0" borderId="0" xfId="0" applyFont="1" applyBorder="1" applyAlignment="1">
      <alignment vertical="top"/>
    </xf>
    <xf numFmtId="3" fontId="1" fillId="0" borderId="0" xfId="0" applyNumberFormat="1" applyFont="1" applyBorder="1" applyAlignment="1">
      <alignment horizontal="right" vertical="top"/>
    </xf>
    <xf numFmtId="3" fontId="0" fillId="0" borderId="0" xfId="0" applyNumberFormat="1" applyFont="1" applyBorder="1" applyAlignment="1">
      <alignment horizontal="right" vertical="top"/>
    </xf>
    <xf numFmtId="3" fontId="1" fillId="0" borderId="1" xfId="0" applyNumberFormat="1" applyFont="1" applyBorder="1" applyAlignment="1">
      <alignment horizontal="right" vertical="top"/>
    </xf>
    <xf numFmtId="0" fontId="0" fillId="0" borderId="0" xfId="0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3" fontId="0" fillId="0" borderId="1" xfId="0" applyNumberFormat="1" applyBorder="1" applyAlignment="1">
      <alignment horizontal="right" vertical="top"/>
    </xf>
    <xf numFmtId="3" fontId="8" fillId="0" borderId="0" xfId="0" applyNumberFormat="1" applyFont="1" applyAlignment="1">
      <alignment horizontal="right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1" fillId="0" borderId="0" xfId="0" applyFont="1" applyBorder="1" applyAlignment="1">
      <alignment horizontal="right" vertical="top"/>
    </xf>
    <xf numFmtId="165" fontId="1" fillId="0" borderId="0" xfId="0" applyNumberFormat="1" applyFont="1" applyBorder="1" applyAlignment="1">
      <alignment horizontal="right" vertical="top"/>
    </xf>
    <xf numFmtId="0" fontId="0" fillId="0" borderId="2" xfId="0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2" fillId="0" borderId="0" xfId="0" applyFont="1" applyBorder="1" applyAlignment="1">
      <alignment vertical="top"/>
    </xf>
    <xf numFmtId="3" fontId="2" fillId="0" borderId="0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 wrapText="1" indent="1"/>
    </xf>
    <xf numFmtId="3" fontId="11" fillId="0" borderId="0" xfId="0" applyNumberFormat="1" applyFont="1" applyAlignment="1">
      <alignment vertical="top"/>
    </xf>
    <xf numFmtId="3" fontId="12" fillId="0" borderId="0" xfId="0" applyNumberFormat="1" applyFont="1" applyAlignment="1">
      <alignment vertical="top"/>
    </xf>
    <xf numFmtId="0" fontId="13" fillId="0" borderId="0" xfId="0" applyFont="1" applyAlignment="1">
      <alignment vertical="top"/>
    </xf>
    <xf numFmtId="166" fontId="12" fillId="0" borderId="0" xfId="1" applyNumberFormat="1" applyFont="1" applyAlignment="1">
      <alignment vertical="top"/>
    </xf>
    <xf numFmtId="3" fontId="0" fillId="0" borderId="2" xfId="0" applyNumberFormat="1" applyBorder="1" applyAlignment="1">
      <alignment horizontal="right" vertical="top"/>
    </xf>
    <xf numFmtId="9" fontId="12" fillId="0" borderId="0" xfId="0" applyNumberFormat="1" applyFont="1" applyAlignment="1">
      <alignment vertical="top"/>
    </xf>
    <xf numFmtId="0" fontId="0" fillId="0" borderId="5" xfId="0" applyFont="1" applyBorder="1" applyAlignment="1">
      <alignment vertical="top"/>
    </xf>
    <xf numFmtId="0" fontId="0" fillId="0" borderId="0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3" fontId="17" fillId="0" borderId="0" xfId="0" applyNumberFormat="1" applyFont="1" applyAlignment="1">
      <alignment horizontal="right" vertical="top"/>
    </xf>
    <xf numFmtId="3" fontId="16" fillId="0" borderId="0" xfId="0" applyNumberFormat="1" applyFont="1" applyAlignment="1">
      <alignment horizontal="right" vertical="top"/>
    </xf>
    <xf numFmtId="0" fontId="18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top"/>
    </xf>
    <xf numFmtId="0" fontId="0" fillId="0" borderId="5" xfId="0" applyBorder="1" applyAlignment="1">
      <alignment vertical="top" wrapText="1"/>
    </xf>
    <xf numFmtId="0" fontId="19" fillId="0" borderId="0" xfId="0" applyFont="1" applyBorder="1" applyAlignment="1">
      <alignment horizontal="left" vertical="top" wrapText="1" indent="4"/>
    </xf>
    <xf numFmtId="0" fontId="20" fillId="0" borderId="0" xfId="0" applyFont="1" applyBorder="1" applyAlignment="1">
      <alignment vertical="top"/>
    </xf>
    <xf numFmtId="3" fontId="19" fillId="0" borderId="0" xfId="0" applyNumberFormat="1" applyFont="1" applyAlignment="1">
      <alignment horizontal="right" vertical="top"/>
    </xf>
    <xf numFmtId="0" fontId="20" fillId="0" borderId="0" xfId="0" applyFont="1" applyAlignment="1">
      <alignment vertical="top"/>
    </xf>
    <xf numFmtId="0" fontId="19" fillId="0" borderId="0" xfId="0" applyFont="1" applyAlignment="1">
      <alignment horizontal="left" vertical="top" wrapText="1" indent="4"/>
    </xf>
    <xf numFmtId="0" fontId="19" fillId="0" borderId="0" xfId="0" applyFont="1" applyAlignment="1">
      <alignment vertical="top"/>
    </xf>
    <xf numFmtId="3" fontId="20" fillId="0" borderId="0" xfId="0" applyNumberFormat="1" applyFont="1" applyAlignment="1">
      <alignment horizontal="right" vertical="top"/>
    </xf>
    <xf numFmtId="3" fontId="20" fillId="0" borderId="0" xfId="0" applyNumberFormat="1" applyFont="1" applyBorder="1" applyAlignment="1">
      <alignment horizontal="right" vertical="top"/>
    </xf>
    <xf numFmtId="0" fontId="18" fillId="0" borderId="0" xfId="0" applyFont="1" applyAlignment="1">
      <alignment vertical="top" wrapText="1"/>
    </xf>
    <xf numFmtId="0" fontId="1" fillId="2" borderId="2" xfId="0" applyFont="1" applyFill="1" applyBorder="1" applyAlignment="1">
      <alignment vertical="top"/>
    </xf>
    <xf numFmtId="3" fontId="19" fillId="0" borderId="0" xfId="0" applyNumberFormat="1" applyFont="1" applyBorder="1" applyAlignment="1">
      <alignment horizontal="right" vertical="top"/>
    </xf>
    <xf numFmtId="4" fontId="1" fillId="0" borderId="0" xfId="0" applyNumberFormat="1" applyFont="1" applyBorder="1" applyAlignment="1">
      <alignment horizontal="right" vertical="top"/>
    </xf>
    <xf numFmtId="3" fontId="21" fillId="0" borderId="0" xfId="0" applyNumberFormat="1" applyFont="1" applyAlignment="1">
      <alignment horizontal="right" vertical="top"/>
    </xf>
    <xf numFmtId="10" fontId="11" fillId="0" borderId="0" xfId="1" applyNumberFormat="1" applyFont="1" applyAlignment="1">
      <alignment vertical="top"/>
    </xf>
    <xf numFmtId="0" fontId="1" fillId="0" borderId="2" xfId="0" applyFont="1" applyBorder="1"/>
    <xf numFmtId="9" fontId="14" fillId="0" borderId="0" xfId="0" applyNumberFormat="1" applyFont="1" applyAlignment="1">
      <alignment vertical="top"/>
    </xf>
    <xf numFmtId="3" fontId="15" fillId="0" borderId="0" xfId="0" applyNumberFormat="1" applyFont="1" applyAlignment="1">
      <alignment vertical="top"/>
    </xf>
    <xf numFmtId="3" fontId="23" fillId="0" borderId="0" xfId="0" applyNumberFormat="1" applyFont="1" applyAlignment="1">
      <alignment vertical="top"/>
    </xf>
    <xf numFmtId="3" fontId="1" fillId="0" borderId="6" xfId="0" applyNumberFormat="1" applyFont="1" applyBorder="1" applyAlignment="1">
      <alignment horizontal="right" vertical="top"/>
    </xf>
    <xf numFmtId="3" fontId="4" fillId="0" borderId="6" xfId="0" applyNumberFormat="1" applyFont="1" applyBorder="1" applyAlignment="1">
      <alignment horizontal="right" vertical="top"/>
    </xf>
    <xf numFmtId="3" fontId="1" fillId="0" borderId="7" xfId="0" applyNumberFormat="1" applyFont="1" applyBorder="1" applyAlignment="1">
      <alignment horizontal="right" vertical="top"/>
    </xf>
    <xf numFmtId="0" fontId="0" fillId="0" borderId="0" xfId="0" applyBorder="1" applyAlignment="1">
      <alignment vertical="top"/>
    </xf>
    <xf numFmtId="3" fontId="0" fillId="0" borderId="0" xfId="0" applyNumberFormat="1" applyBorder="1" applyAlignment="1">
      <alignment horizontal="right" vertical="top"/>
    </xf>
    <xf numFmtId="0" fontId="11" fillId="0" borderId="0" xfId="0" applyFont="1" applyBorder="1" applyAlignment="1">
      <alignment vertical="top"/>
    </xf>
    <xf numFmtId="3" fontId="24" fillId="0" borderId="0" xfId="0" applyNumberFormat="1" applyFont="1" applyAlignment="1">
      <alignment horizontal="right" vertical="top"/>
    </xf>
    <xf numFmtId="9" fontId="22" fillId="0" borderId="0" xfId="1" applyFont="1" applyAlignment="1">
      <alignment horizontal="right" vertical="top"/>
    </xf>
    <xf numFmtId="0" fontId="0" fillId="0" borderId="1" xfId="0" applyBorder="1"/>
    <xf numFmtId="0" fontId="2" fillId="0" borderId="2" xfId="0" applyFont="1" applyBorder="1" applyAlignment="1">
      <alignment horizontal="right" vertical="top"/>
    </xf>
    <xf numFmtId="0" fontId="2" fillId="0" borderId="0" xfId="0" applyFont="1" applyAlignment="1">
      <alignment vertical="top" wrapText="1"/>
    </xf>
    <xf numFmtId="3" fontId="12" fillId="0" borderId="0" xfId="0" applyNumberFormat="1" applyFont="1" applyAlignment="1">
      <alignment horizontal="right" vertical="top" indent="1"/>
    </xf>
    <xf numFmtId="9" fontId="0" fillId="0" borderId="0" xfId="0" applyNumberFormat="1"/>
    <xf numFmtId="10" fontId="12" fillId="0" borderId="0" xfId="1" applyNumberFormat="1" applyFont="1" applyAlignment="1">
      <alignment vertical="top"/>
    </xf>
    <xf numFmtId="3" fontId="10" fillId="0" borderId="5" xfId="0" applyNumberFormat="1" applyFont="1" applyBorder="1" applyAlignment="1">
      <alignment horizontal="right" vertical="top"/>
    </xf>
    <xf numFmtId="9" fontId="19" fillId="0" borderId="0" xfId="0" applyNumberFormat="1" applyFont="1" applyBorder="1" applyAlignment="1">
      <alignment vertical="top"/>
    </xf>
    <xf numFmtId="3" fontId="11" fillId="0" borderId="5" xfId="0" applyNumberFormat="1" applyFont="1" applyBorder="1" applyAlignment="1">
      <alignment vertical="top"/>
    </xf>
    <xf numFmtId="0" fontId="0" fillId="0" borderId="8" xfId="0" applyBorder="1"/>
    <xf numFmtId="0" fontId="0" fillId="0" borderId="6" xfId="0" applyBorder="1"/>
    <xf numFmtId="9" fontId="0" fillId="0" borderId="0" xfId="0" applyNumberFormat="1" applyBorder="1"/>
    <xf numFmtId="9" fontId="0" fillId="0" borderId="6" xfId="0" applyNumberFormat="1" applyBorder="1"/>
    <xf numFmtId="9" fontId="0" fillId="0" borderId="7" xfId="0" applyNumberFormat="1" applyBorder="1"/>
    <xf numFmtId="0" fontId="0" fillId="0" borderId="10" xfId="0" applyBorder="1"/>
    <xf numFmtId="0" fontId="0" fillId="0" borderId="10" xfId="0" applyBorder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27" fillId="0" borderId="0" xfId="0" applyFont="1"/>
    <xf numFmtId="0" fontId="2" fillId="0" borderId="1" xfId="0" applyFont="1" applyBorder="1" applyAlignment="1">
      <alignment horizontal="left" vertical="top" wrapText="1" indent="1"/>
    </xf>
    <xf numFmtId="9" fontId="19" fillId="0" borderId="1" xfId="0" applyNumberFormat="1" applyFont="1" applyBorder="1" applyAlignment="1">
      <alignment vertical="top"/>
    </xf>
    <xf numFmtId="3" fontId="4" fillId="0" borderId="1" xfId="0" applyNumberFormat="1" applyFont="1" applyBorder="1" applyAlignment="1">
      <alignment horizontal="right" vertical="top"/>
    </xf>
    <xf numFmtId="3" fontId="2" fillId="0" borderId="1" xfId="0" applyNumberFormat="1" applyFont="1" applyBorder="1" applyAlignment="1">
      <alignment horizontal="right" vertical="top"/>
    </xf>
    <xf numFmtId="166" fontId="19" fillId="0" borderId="0" xfId="1" applyNumberFormat="1" applyFont="1" applyAlignment="1">
      <alignment vertical="top"/>
    </xf>
    <xf numFmtId="166" fontId="19" fillId="0" borderId="1" xfId="1" applyNumberFormat="1" applyFont="1" applyBorder="1" applyAlignment="1">
      <alignment vertical="top"/>
    </xf>
    <xf numFmtId="3" fontId="11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horizontal="right" vertical="top"/>
    </xf>
    <xf numFmtId="168" fontId="0" fillId="0" borderId="0" xfId="0" applyNumberFormat="1" applyAlignment="1">
      <alignment horizontal="right" vertical="top"/>
    </xf>
    <xf numFmtId="0" fontId="1" fillId="0" borderId="0" xfId="0" applyFont="1" applyAlignment="1">
      <alignment horizontal="left" vertical="top" wrapText="1"/>
    </xf>
    <xf numFmtId="3" fontId="29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3" fontId="11" fillId="0" borderId="0" xfId="0" applyNumberFormat="1" applyFont="1" applyBorder="1" applyAlignment="1">
      <alignment vertical="top"/>
    </xf>
    <xf numFmtId="0" fontId="25" fillId="3" borderId="11" xfId="0" applyFont="1" applyFill="1" applyBorder="1" applyAlignment="1">
      <alignment vertical="center"/>
    </xf>
    <xf numFmtId="0" fontId="30" fillId="0" borderId="0" xfId="0" applyFont="1" applyAlignment="1">
      <alignment vertical="top"/>
    </xf>
    <xf numFmtId="167" fontId="11" fillId="0" borderId="0" xfId="0" applyNumberFormat="1" applyFont="1" applyBorder="1" applyAlignment="1">
      <alignment vertical="top"/>
    </xf>
    <xf numFmtId="167" fontId="11" fillId="0" borderId="1" xfId="0" applyNumberFormat="1" applyFont="1" applyBorder="1" applyAlignment="1">
      <alignment vertical="top"/>
    </xf>
    <xf numFmtId="167" fontId="2" fillId="0" borderId="0" xfId="0" applyNumberFormat="1" applyFont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8" fontId="1" fillId="0" borderId="0" xfId="0" applyNumberFormat="1" applyFont="1" applyAlignment="1">
      <alignment horizontal="right" vertical="top"/>
    </xf>
    <xf numFmtId="170" fontId="0" fillId="0" borderId="0" xfId="2" applyNumberFormat="1" applyFont="1" applyAlignment="1">
      <alignment vertical="top"/>
    </xf>
    <xf numFmtId="166" fontId="12" fillId="0" borderId="0" xfId="0" applyNumberFormat="1" applyFont="1" applyAlignment="1">
      <alignment vertical="top"/>
    </xf>
    <xf numFmtId="0" fontId="19" fillId="0" borderId="2" xfId="0" applyFont="1" applyBorder="1" applyAlignment="1">
      <alignment vertical="top"/>
    </xf>
    <xf numFmtId="3" fontId="12" fillId="0" borderId="0" xfId="0" applyNumberFormat="1" applyFont="1" applyBorder="1" applyAlignment="1">
      <alignment vertical="top"/>
    </xf>
    <xf numFmtId="166" fontId="12" fillId="0" borderId="0" xfId="1" applyNumberFormat="1" applyFont="1" applyBorder="1" applyAlignment="1">
      <alignment vertical="top"/>
    </xf>
    <xf numFmtId="0" fontId="0" fillId="0" borderId="5" xfId="0" applyFont="1" applyBorder="1" applyAlignment="1">
      <alignment vertical="top" wrapText="1"/>
    </xf>
    <xf numFmtId="0" fontId="0" fillId="0" borderId="5" xfId="0" applyFont="1" applyBorder="1" applyAlignment="1">
      <alignment horizontal="right" vertical="top"/>
    </xf>
    <xf numFmtId="0" fontId="0" fillId="0" borderId="0" xfId="0" applyFont="1" applyBorder="1" applyAlignment="1">
      <alignment horizontal="right" vertical="top"/>
    </xf>
    <xf numFmtId="165" fontId="0" fillId="0" borderId="0" xfId="0" applyNumberFormat="1" applyFont="1" applyBorder="1" applyAlignment="1">
      <alignment horizontal="right" vertical="top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3" fontId="26" fillId="0" borderId="0" xfId="0" applyNumberFormat="1" applyFont="1" applyBorder="1" applyAlignment="1">
      <alignment horizontal="right" vertical="top"/>
    </xf>
    <xf numFmtId="0" fontId="12" fillId="0" borderId="2" xfId="0" applyFont="1" applyBorder="1" applyAlignment="1">
      <alignment vertical="top"/>
    </xf>
    <xf numFmtId="9" fontId="0" fillId="0" borderId="9" xfId="0" applyNumberFormat="1" applyBorder="1"/>
    <xf numFmtId="0" fontId="27" fillId="3" borderId="13" xfId="0" applyFont="1" applyFill="1" applyBorder="1"/>
    <xf numFmtId="0" fontId="27" fillId="3" borderId="14" xfId="0" applyFont="1" applyFill="1" applyBorder="1"/>
    <xf numFmtId="0" fontId="27" fillId="3" borderId="15" xfId="0" applyFont="1" applyFill="1" applyBorder="1"/>
    <xf numFmtId="0" fontId="0" fillId="0" borderId="4" xfId="0" applyBorder="1"/>
    <xf numFmtId="9" fontId="0" fillId="0" borderId="4" xfId="0" applyNumberFormat="1" applyBorder="1"/>
    <xf numFmtId="0" fontId="25" fillId="3" borderId="16" xfId="0" applyFont="1" applyFill="1" applyBorder="1"/>
    <xf numFmtId="0" fontId="25" fillId="3" borderId="17" xfId="0" applyFont="1" applyFill="1" applyBorder="1" applyAlignment="1">
      <alignment horizontal="right"/>
    </xf>
    <xf numFmtId="0" fontId="25" fillId="3" borderId="18" xfId="0" applyFont="1" applyFill="1" applyBorder="1" applyAlignment="1">
      <alignment horizontal="right"/>
    </xf>
    <xf numFmtId="171" fontId="0" fillId="0" borderId="0" xfId="1" applyNumberFormat="1" applyFont="1" applyAlignment="1">
      <alignment horizontal="right" vertical="top"/>
    </xf>
    <xf numFmtId="172" fontId="0" fillId="0" borderId="0" xfId="1" applyNumberFormat="1" applyFont="1" applyAlignment="1">
      <alignment horizontal="right" vertical="top"/>
    </xf>
    <xf numFmtId="3" fontId="12" fillId="0" borderId="5" xfId="0" applyNumberFormat="1" applyFont="1" applyBorder="1" applyAlignment="1">
      <alignment vertical="top"/>
    </xf>
    <xf numFmtId="3" fontId="0" fillId="0" borderId="5" xfId="0" applyNumberFormat="1" applyBorder="1" applyAlignment="1">
      <alignment horizontal="right" vertical="top"/>
    </xf>
    <xf numFmtId="165" fontId="1" fillId="0" borderId="2" xfId="0" applyNumberFormat="1" applyFont="1" applyFill="1" applyBorder="1" applyAlignment="1">
      <alignment horizontal="right" vertical="top"/>
    </xf>
    <xf numFmtId="0" fontId="25" fillId="3" borderId="2" xfId="0" applyFont="1" applyFill="1" applyBorder="1" applyAlignment="1">
      <alignment vertical="top" wrapText="1"/>
    </xf>
    <xf numFmtId="0" fontId="19" fillId="0" borderId="0" xfId="0" applyFont="1" applyBorder="1" applyAlignment="1">
      <alignment horizontal="left" vertical="top" wrapText="1" indent="2"/>
    </xf>
    <xf numFmtId="0" fontId="31" fillId="0" borderId="0" xfId="0" applyFont="1" applyBorder="1" applyAlignment="1">
      <alignment vertical="top"/>
    </xf>
    <xf numFmtId="3" fontId="31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0" fontId="19" fillId="0" borderId="0" xfId="0" applyFont="1" applyAlignment="1">
      <alignment horizontal="left" vertical="top" wrapText="1" indent="2"/>
    </xf>
    <xf numFmtId="0" fontId="0" fillId="0" borderId="2" xfId="0" applyBorder="1"/>
    <xf numFmtId="0" fontId="18" fillId="0" borderId="0" xfId="0" applyFont="1" applyBorder="1"/>
    <xf numFmtId="0" fontId="0" fillId="0" borderId="0" xfId="0" applyFill="1" applyBorder="1"/>
    <xf numFmtId="0" fontId="1" fillId="0" borderId="2" xfId="0" applyFont="1" applyFill="1" applyBorder="1"/>
    <xf numFmtId="0" fontId="18" fillId="0" borderId="0" xfId="0" applyFont="1"/>
    <xf numFmtId="0" fontId="13" fillId="0" borderId="0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33" fillId="0" borderId="0" xfId="0" applyNumberFormat="1" applyFont="1" applyAlignment="1">
      <alignment horizontal="right" vertical="top"/>
    </xf>
    <xf numFmtId="0" fontId="33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25" fillId="3" borderId="19" xfId="0" applyFont="1" applyFill="1" applyBorder="1"/>
    <xf numFmtId="0" fontId="25" fillId="3" borderId="20" xfId="0" applyFont="1" applyFill="1" applyBorder="1" applyAlignment="1">
      <alignment horizontal="right"/>
    </xf>
    <xf numFmtId="0" fontId="25" fillId="3" borderId="21" xfId="0" applyFont="1" applyFill="1" applyBorder="1" applyAlignment="1">
      <alignment horizontal="right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3" fontId="35" fillId="0" borderId="0" xfId="0" applyNumberFormat="1" applyFont="1" applyAlignment="1">
      <alignment horizontal="right" vertical="top"/>
    </xf>
    <xf numFmtId="3" fontId="34" fillId="0" borderId="0" xfId="0" applyNumberFormat="1" applyFont="1" applyAlignment="1">
      <alignment horizontal="right" vertical="top"/>
    </xf>
    <xf numFmtId="9" fontId="11" fillId="0" borderId="0" xfId="1" applyFont="1" applyAlignment="1">
      <alignment vertical="top"/>
    </xf>
    <xf numFmtId="169" fontId="17" fillId="0" borderId="2" xfId="2" applyNumberFormat="1" applyFont="1" applyBorder="1" applyAlignment="1">
      <alignment horizontal="right" vertical="top"/>
    </xf>
    <xf numFmtId="164" fontId="16" fillId="0" borderId="2" xfId="2" applyFont="1" applyBorder="1" applyAlignment="1">
      <alignment horizontal="right" vertical="top"/>
    </xf>
    <xf numFmtId="164" fontId="32" fillId="0" borderId="2" xfId="2" applyFont="1" applyBorder="1"/>
    <xf numFmtId="164" fontId="1" fillId="0" borderId="2" xfId="2" applyFont="1" applyBorder="1" applyAlignment="1">
      <alignment vertical="top"/>
    </xf>
    <xf numFmtId="164" fontId="1" fillId="0" borderId="0" xfId="2" applyFont="1" applyAlignment="1">
      <alignment vertical="top"/>
    </xf>
    <xf numFmtId="0" fontId="1" fillId="4" borderId="22" xfId="0" applyFont="1" applyFill="1" applyBorder="1"/>
    <xf numFmtId="0" fontId="0" fillId="4" borderId="12" xfId="0" applyFill="1" applyBorder="1" applyAlignment="1">
      <alignment vertical="top"/>
    </xf>
    <xf numFmtId="3" fontId="1" fillId="4" borderId="12" xfId="0" applyNumberFormat="1" applyFont="1" applyFill="1" applyBorder="1" applyAlignment="1">
      <alignment horizontal="right" vertical="top"/>
    </xf>
    <xf numFmtId="3" fontId="1" fillId="4" borderId="23" xfId="0" applyNumberFormat="1" applyFont="1" applyFill="1" applyBorder="1" applyAlignment="1">
      <alignment horizontal="right" vertical="top"/>
    </xf>
    <xf numFmtId="0" fontId="1" fillId="2" borderId="22" xfId="0" applyFont="1" applyFill="1" applyBorder="1" applyAlignment="1">
      <alignment vertical="top" wrapText="1"/>
    </xf>
    <xf numFmtId="0" fontId="1" fillId="2" borderId="12" xfId="0" applyFont="1" applyFill="1" applyBorder="1" applyAlignment="1">
      <alignment vertical="top"/>
    </xf>
    <xf numFmtId="3" fontId="1" fillId="2" borderId="12" xfId="0" applyNumberFormat="1" applyFont="1" applyFill="1" applyBorder="1" applyAlignment="1">
      <alignment horizontal="right" vertical="top"/>
    </xf>
    <xf numFmtId="3" fontId="1" fillId="2" borderId="23" xfId="0" applyNumberFormat="1" applyFont="1" applyFill="1" applyBorder="1" applyAlignment="1">
      <alignment horizontal="right" vertical="top"/>
    </xf>
    <xf numFmtId="10" fontId="11" fillId="0" borderId="0" xfId="1" applyNumberFormat="1" applyFont="1" applyBorder="1" applyAlignment="1">
      <alignment vertical="top"/>
    </xf>
    <xf numFmtId="168" fontId="0" fillId="0" borderId="0" xfId="0" applyNumberFormat="1" applyFont="1" applyAlignment="1">
      <alignment horizontal="right" vertical="top"/>
    </xf>
    <xf numFmtId="168" fontId="19" fillId="0" borderId="0" xfId="0" applyNumberFormat="1" applyFont="1" applyAlignment="1">
      <alignment horizontal="right" vertical="top"/>
    </xf>
    <xf numFmtId="168" fontId="1" fillId="0" borderId="2" xfId="0" applyNumberFormat="1" applyFont="1" applyBorder="1" applyAlignment="1">
      <alignment horizontal="right" vertical="top"/>
    </xf>
    <xf numFmtId="168" fontId="20" fillId="0" borderId="0" xfId="0" applyNumberFormat="1" applyFont="1" applyAlignment="1">
      <alignment horizontal="right" vertical="top"/>
    </xf>
    <xf numFmtId="168" fontId="1" fillId="0" borderId="0" xfId="0" applyNumberFormat="1" applyFont="1" applyBorder="1" applyAlignment="1">
      <alignment horizontal="right" vertical="top"/>
    </xf>
    <xf numFmtId="168" fontId="20" fillId="0" borderId="0" xfId="0" applyNumberFormat="1" applyFont="1" applyBorder="1" applyAlignment="1">
      <alignment horizontal="right" vertical="top"/>
    </xf>
    <xf numFmtId="168" fontId="1" fillId="2" borderId="12" xfId="0" applyNumberFormat="1" applyFont="1" applyFill="1" applyBorder="1" applyAlignment="1">
      <alignment horizontal="right" vertical="top"/>
    </xf>
    <xf numFmtId="0" fontId="25" fillId="3" borderId="0" xfId="0" applyFont="1" applyFill="1" applyBorder="1" applyAlignment="1">
      <alignment vertical="top" wrapText="1"/>
    </xf>
    <xf numFmtId="0" fontId="25" fillId="3" borderId="0" xfId="0" applyFont="1" applyFill="1" applyBorder="1" applyAlignment="1">
      <alignment vertical="top"/>
    </xf>
    <xf numFmtId="0" fontId="25" fillId="3" borderId="25" xfId="0" applyFont="1" applyFill="1" applyBorder="1" applyAlignment="1">
      <alignment horizontal="right" vertical="top"/>
    </xf>
    <xf numFmtId="0" fontId="25" fillId="3" borderId="25" xfId="0" applyNumberFormat="1" applyFont="1" applyFill="1" applyBorder="1" applyAlignment="1">
      <alignment horizontal="right" vertical="top"/>
    </xf>
    <xf numFmtId="0" fontId="25" fillId="3" borderId="26" xfId="0" applyNumberFormat="1" applyFont="1" applyFill="1" applyBorder="1" applyAlignment="1">
      <alignment horizontal="right" vertical="top"/>
    </xf>
    <xf numFmtId="0" fontId="25" fillId="3" borderId="25" xfId="0" applyFont="1" applyFill="1" applyBorder="1" applyAlignment="1">
      <alignment horizontal="left" vertical="top"/>
    </xf>
    <xf numFmtId="168" fontId="1" fillId="0" borderId="3" xfId="0" applyNumberFormat="1" applyFont="1" applyBorder="1"/>
    <xf numFmtId="168" fontId="0" fillId="0" borderId="3" xfId="0" applyNumberFormat="1" applyBorder="1"/>
    <xf numFmtId="0" fontId="2" fillId="0" borderId="0" xfId="0" applyFont="1"/>
    <xf numFmtId="0" fontId="0" fillId="0" borderId="24" xfId="0" applyBorder="1"/>
    <xf numFmtId="0" fontId="25" fillId="3" borderId="28" xfId="0" applyFont="1" applyFill="1" applyBorder="1"/>
    <xf numFmtId="0" fontId="25" fillId="3" borderId="31" xfId="0" applyFont="1" applyFill="1" applyBorder="1"/>
    <xf numFmtId="0" fontId="0" fillId="0" borderId="30" xfId="0" applyBorder="1"/>
    <xf numFmtId="0" fontId="25" fillId="3" borderId="27" xfId="0" applyFont="1" applyFill="1" applyBorder="1"/>
    <xf numFmtId="0" fontId="25" fillId="3" borderId="32" xfId="0" applyFont="1" applyFill="1" applyBorder="1"/>
    <xf numFmtId="0" fontId="25" fillId="3" borderId="33" xfId="0" applyFont="1" applyFill="1" applyBorder="1" applyAlignment="1">
      <alignment horizontal="center"/>
    </xf>
    <xf numFmtId="0" fontId="25" fillId="3" borderId="34" xfId="0" applyFont="1" applyFill="1" applyBorder="1" applyAlignment="1">
      <alignment horizontal="center"/>
    </xf>
    <xf numFmtId="174" fontId="0" fillId="0" borderId="4" xfId="0" applyNumberFormat="1" applyBorder="1"/>
    <xf numFmtId="173" fontId="0" fillId="0" borderId="3" xfId="0" applyNumberFormat="1" applyBorder="1"/>
    <xf numFmtId="0" fontId="30" fillId="0" borderId="0" xfId="0" applyFont="1"/>
    <xf numFmtId="0" fontId="4" fillId="0" borderId="0" xfId="0" applyFont="1"/>
    <xf numFmtId="172" fontId="27" fillId="0" borderId="27" xfId="0" applyNumberFormat="1" applyFont="1" applyBorder="1"/>
    <xf numFmtId="0" fontId="0" fillId="0" borderId="4" xfId="0" applyBorder="1" applyAlignment="1">
      <alignment horizontal="left"/>
    </xf>
    <xf numFmtId="0" fontId="0" fillId="0" borderId="4" xfId="1" applyNumberFormat="1" applyFont="1" applyBorder="1"/>
    <xf numFmtId="0" fontId="27" fillId="3" borderId="24" xfId="0" applyFont="1" applyFill="1" applyBorder="1"/>
    <xf numFmtId="166" fontId="0" fillId="0" borderId="6" xfId="0" applyNumberFormat="1" applyBorder="1"/>
    <xf numFmtId="166" fontId="0" fillId="0" borderId="7" xfId="0" applyNumberFormat="1" applyBorder="1"/>
    <xf numFmtId="0" fontId="36" fillId="0" borderId="0" xfId="0" applyFont="1"/>
    <xf numFmtId="0" fontId="37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/>
    </xf>
    <xf numFmtId="0" fontId="38" fillId="0" borderId="0" xfId="0" applyFont="1" applyFill="1" applyBorder="1"/>
    <xf numFmtId="0" fontId="38" fillId="0" borderId="24" xfId="0" applyFont="1" applyFill="1" applyBorder="1" applyAlignment="1">
      <alignment horizontal="left"/>
    </xf>
    <xf numFmtId="0" fontId="38" fillId="0" borderId="2" xfId="0" applyFont="1" applyFill="1" applyBorder="1" applyAlignment="1">
      <alignment horizontal="left"/>
    </xf>
    <xf numFmtId="0" fontId="38" fillId="0" borderId="2" xfId="0" applyFont="1" applyFill="1" applyBorder="1"/>
    <xf numFmtId="166" fontId="38" fillId="0" borderId="3" xfId="0" applyNumberFormat="1" applyFont="1" applyFill="1" applyBorder="1"/>
    <xf numFmtId="3" fontId="38" fillId="0" borderId="3" xfId="0" applyNumberFormat="1" applyFont="1" applyFill="1" applyBorder="1" applyAlignment="1">
      <alignment horizontal="center" vertical="center"/>
    </xf>
    <xf numFmtId="3" fontId="38" fillId="0" borderId="3" xfId="0" applyNumberFormat="1" applyFont="1" applyFill="1" applyBorder="1"/>
    <xf numFmtId="9" fontId="38" fillId="0" borderId="3" xfId="0" applyNumberFormat="1" applyFont="1" applyFill="1" applyBorder="1" applyAlignment="1">
      <alignment horizontal="center"/>
    </xf>
    <xf numFmtId="3" fontId="38" fillId="0" borderId="3" xfId="0" applyNumberFormat="1" applyFont="1" applyFill="1" applyBorder="1" applyAlignment="1">
      <alignment horizontal="left" vertical="center"/>
    </xf>
    <xf numFmtId="9" fontId="38" fillId="0" borderId="3" xfId="0" applyNumberFormat="1" applyFont="1" applyFill="1" applyBorder="1"/>
    <xf numFmtId="3" fontId="40" fillId="0" borderId="3" xfId="1" applyNumberFormat="1" applyFont="1" applyFill="1" applyBorder="1" applyAlignment="1">
      <alignment horizontal="center"/>
    </xf>
    <xf numFmtId="3" fontId="40" fillId="5" borderId="3" xfId="1" applyNumberFormat="1" applyFont="1" applyFill="1" applyBorder="1" applyAlignment="1">
      <alignment horizontal="center"/>
    </xf>
    <xf numFmtId="9" fontId="41" fillId="0" borderId="3" xfId="0" applyNumberFormat="1" applyFont="1" applyFill="1" applyBorder="1"/>
    <xf numFmtId="3" fontId="41" fillId="0" borderId="3" xfId="0" applyNumberFormat="1" applyFont="1" applyFill="1" applyBorder="1"/>
    <xf numFmtId="0" fontId="38" fillId="0" borderId="5" xfId="0" applyFont="1" applyFill="1" applyBorder="1" applyAlignment="1">
      <alignment horizontal="left" vertical="center"/>
    </xf>
    <xf numFmtId="9" fontId="38" fillId="0" borderId="5" xfId="0" applyNumberFormat="1" applyFont="1" applyFill="1" applyBorder="1"/>
    <xf numFmtId="3" fontId="38" fillId="0" borderId="5" xfId="0" applyNumberFormat="1" applyFont="1" applyFill="1" applyBorder="1"/>
    <xf numFmtId="3" fontId="40" fillId="0" borderId="5" xfId="1" applyNumberFormat="1" applyFont="1" applyFill="1" applyBorder="1" applyAlignment="1">
      <alignment horizontal="center"/>
    </xf>
    <xf numFmtId="0" fontId="38" fillId="0" borderId="1" xfId="0" applyFont="1" applyFill="1" applyBorder="1" applyAlignment="1">
      <alignment horizontal="left" vertical="center"/>
    </xf>
    <xf numFmtId="9" fontId="38" fillId="0" borderId="1" xfId="0" applyNumberFormat="1" applyFont="1" applyFill="1" applyBorder="1"/>
    <xf numFmtId="3" fontId="38" fillId="0" borderId="1" xfId="0" applyNumberFormat="1" applyFont="1" applyFill="1" applyBorder="1"/>
    <xf numFmtId="3" fontId="40" fillId="0" borderId="1" xfId="1" applyNumberFormat="1" applyFont="1" applyFill="1" applyBorder="1" applyAlignment="1">
      <alignment horizontal="center"/>
    </xf>
    <xf numFmtId="9" fontId="40" fillId="0" borderId="3" xfId="1" applyNumberFormat="1" applyFont="1" applyFill="1" applyBorder="1" applyAlignment="1">
      <alignment horizontal="center"/>
    </xf>
    <xf numFmtId="9" fontId="42" fillId="0" borderId="3" xfId="0" applyNumberFormat="1" applyFont="1" applyFill="1" applyBorder="1"/>
    <xf numFmtId="9" fontId="42" fillId="0" borderId="3" xfId="0" applyNumberFormat="1" applyFont="1" applyFill="1" applyBorder="1" applyAlignment="1">
      <alignment horizontal="center"/>
    </xf>
    <xf numFmtId="9" fontId="39" fillId="5" borderId="3" xfId="1" applyNumberFormat="1" applyFont="1" applyFill="1" applyBorder="1" applyAlignment="1">
      <alignment horizontal="center"/>
    </xf>
    <xf numFmtId="0" fontId="43" fillId="0" borderId="0" xfId="0" applyFont="1"/>
    <xf numFmtId="9" fontId="39" fillId="0" borderId="3" xfId="1" applyNumberFormat="1" applyFont="1" applyFill="1" applyBorder="1" applyAlignment="1">
      <alignment horizontal="center"/>
    </xf>
    <xf numFmtId="3" fontId="39" fillId="5" borderId="3" xfId="1" applyNumberFormat="1" applyFont="1" applyFill="1" applyBorder="1" applyAlignment="1">
      <alignment horizontal="center"/>
    </xf>
    <xf numFmtId="9" fontId="40" fillId="0" borderId="5" xfId="1" applyNumberFormat="1" applyFont="1" applyFill="1" applyBorder="1" applyAlignment="1">
      <alignment horizontal="center"/>
    </xf>
    <xf numFmtId="9" fontId="40" fillId="0" borderId="1" xfId="1" applyNumberFormat="1" applyFont="1" applyFill="1" applyBorder="1" applyAlignment="1">
      <alignment horizontal="center"/>
    </xf>
    <xf numFmtId="9" fontId="38" fillId="0" borderId="3" xfId="0" applyNumberFormat="1" applyFont="1" applyFill="1" applyBorder="1" applyAlignment="1">
      <alignment horizontal="center" vertical="center"/>
    </xf>
    <xf numFmtId="9" fontId="38" fillId="0" borderId="0" xfId="0" applyNumberFormat="1" applyFont="1" applyFill="1" applyBorder="1"/>
    <xf numFmtId="9" fontId="38" fillId="0" borderId="2" xfId="0" applyNumberFormat="1" applyFont="1" applyFill="1" applyBorder="1"/>
    <xf numFmtId="9" fontId="27" fillId="0" borderId="0" xfId="0" applyNumberFormat="1" applyFont="1" applyFill="1"/>
    <xf numFmtId="166" fontId="1" fillId="0" borderId="0" xfId="1" applyNumberFormat="1" applyFont="1" applyBorder="1" applyAlignment="1">
      <alignment horizontal="right" vertical="top"/>
    </xf>
    <xf numFmtId="0" fontId="0" fillId="0" borderId="35" xfId="0" applyBorder="1"/>
    <xf numFmtId="9" fontId="0" fillId="0" borderId="10" xfId="0" applyNumberFormat="1" applyBorder="1"/>
    <xf numFmtId="166" fontId="0" fillId="0" borderId="10" xfId="0" applyNumberFormat="1" applyBorder="1"/>
    <xf numFmtId="166" fontId="0" fillId="0" borderId="4" xfId="0" applyNumberFormat="1" applyBorder="1"/>
    <xf numFmtId="0" fontId="1" fillId="0" borderId="1" xfId="0" applyFont="1" applyBorder="1"/>
    <xf numFmtId="0" fontId="28" fillId="0" borderId="1" xfId="0" applyFont="1" applyBorder="1"/>
    <xf numFmtId="164" fontId="16" fillId="0" borderId="2" xfId="2" applyNumberFormat="1" applyFont="1" applyBorder="1" applyAlignment="1">
      <alignment horizontal="right" vertical="top"/>
    </xf>
    <xf numFmtId="0" fontId="44" fillId="0" borderId="0" xfId="0" applyFont="1"/>
    <xf numFmtId="0" fontId="11" fillId="0" borderId="0" xfId="0" applyFont="1" applyAlignment="1">
      <alignment horizontal="right" vertical="top"/>
    </xf>
    <xf numFmtId="0" fontId="45" fillId="0" borderId="0" xfId="0" applyFont="1" applyAlignment="1">
      <alignment vertical="top" wrapText="1"/>
    </xf>
    <xf numFmtId="0" fontId="45" fillId="0" borderId="0" xfId="0" applyFont="1" applyAlignment="1">
      <alignment vertical="top"/>
    </xf>
    <xf numFmtId="3" fontId="32" fillId="0" borderId="0" xfId="0" applyNumberFormat="1" applyFont="1" applyAlignment="1">
      <alignment horizontal="right" vertical="top"/>
    </xf>
    <xf numFmtId="3" fontId="45" fillId="0" borderId="0" xfId="0" applyNumberFormat="1" applyFont="1" applyAlignment="1">
      <alignment horizontal="right" vertical="top"/>
    </xf>
    <xf numFmtId="0" fontId="46" fillId="0" borderId="0" xfId="0" applyFont="1" applyAlignment="1">
      <alignment vertical="top" wrapText="1"/>
    </xf>
    <xf numFmtId="0" fontId="46" fillId="0" borderId="0" xfId="0" applyFont="1" applyAlignment="1">
      <alignment vertical="top"/>
    </xf>
    <xf numFmtId="3" fontId="46" fillId="0" borderId="0" xfId="0" applyNumberFormat="1" applyFont="1" applyAlignment="1">
      <alignment horizontal="right" vertical="top"/>
    </xf>
    <xf numFmtId="0" fontId="5" fillId="0" borderId="0" xfId="0" applyFont="1"/>
    <xf numFmtId="166" fontId="0" fillId="0" borderId="3" xfId="0" applyNumberFormat="1" applyBorder="1"/>
    <xf numFmtId="174" fontId="27" fillId="0" borderId="7" xfId="0" applyNumberFormat="1" applyFont="1" applyBorder="1"/>
    <xf numFmtId="9" fontId="27" fillId="0" borderId="9" xfId="0" applyNumberFormat="1" applyFont="1" applyBorder="1"/>
    <xf numFmtId="167" fontId="27" fillId="0" borderId="9" xfId="0" applyNumberFormat="1" applyFont="1" applyBorder="1"/>
    <xf numFmtId="3" fontId="27" fillId="0" borderId="9" xfId="0" applyNumberFormat="1" applyFont="1" applyBorder="1"/>
    <xf numFmtId="0" fontId="3" fillId="0" borderId="0" xfId="0" applyFont="1" applyFill="1" applyAlignment="1">
      <alignment horizontal="right" vertical="top"/>
    </xf>
    <xf numFmtId="0" fontId="25" fillId="3" borderId="18" xfId="0" applyFont="1" applyFill="1" applyBorder="1" applyAlignment="1">
      <alignment horizontal="center"/>
    </xf>
    <xf numFmtId="0" fontId="25" fillId="3" borderId="17" xfId="0" applyFont="1" applyFill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0" fontId="39" fillId="0" borderId="9" xfId="0" applyFont="1" applyFill="1" applyBorder="1" applyAlignment="1">
      <alignment horizontal="center"/>
    </xf>
    <xf numFmtId="0" fontId="38" fillId="0" borderId="24" xfId="0" applyFont="1" applyFill="1" applyBorder="1" applyAlignment="1">
      <alignment horizontal="left"/>
    </xf>
    <xf numFmtId="0" fontId="38" fillId="0" borderId="9" xfId="0" applyFont="1" applyFill="1" applyBorder="1" applyAlignment="1">
      <alignment horizontal="left"/>
    </xf>
    <xf numFmtId="0" fontId="39" fillId="0" borderId="3" xfId="0" applyFont="1" applyFill="1" applyBorder="1" applyAlignment="1">
      <alignment horizontal="left" vertical="center" textRotation="90"/>
    </xf>
    <xf numFmtId="0" fontId="38" fillId="0" borderId="28" xfId="0" applyFont="1" applyFill="1" applyBorder="1" applyAlignment="1">
      <alignment horizontal="left" vertical="center"/>
    </xf>
    <xf numFmtId="0" fontId="38" fillId="0" borderId="29" xfId="0" applyFont="1" applyFill="1" applyBorder="1" applyAlignment="1">
      <alignment horizontal="left" vertical="center"/>
    </xf>
    <xf numFmtId="9" fontId="39" fillId="0" borderId="2" xfId="0" applyNumberFormat="1" applyFont="1" applyFill="1" applyBorder="1" applyAlignment="1">
      <alignment horizontal="center"/>
    </xf>
    <xf numFmtId="9" fontId="39" fillId="0" borderId="9" xfId="0" applyNumberFormat="1" applyFont="1" applyFill="1" applyBorder="1" applyAlignment="1">
      <alignment horizontal="center"/>
    </xf>
    <xf numFmtId="0" fontId="38" fillId="0" borderId="24" xfId="0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0" fontId="38" fillId="0" borderId="24" xfId="0" applyFont="1" applyFill="1" applyBorder="1" applyAlignment="1">
      <alignment horizontal="left" vertical="center" wrapText="1"/>
    </xf>
    <xf numFmtId="0" fontId="38" fillId="0" borderId="9" xfId="0" applyFont="1" applyFill="1" applyBorder="1" applyAlignment="1">
      <alignment horizontal="left" vertical="center" wrapText="1"/>
    </xf>
    <xf numFmtId="166" fontId="0" fillId="0" borderId="3" xfId="1" applyNumberFormat="1" applyFont="1" applyBorder="1"/>
    <xf numFmtId="2" fontId="0" fillId="0" borderId="0" xfId="0" applyNumberFormat="1"/>
    <xf numFmtId="9" fontId="0" fillId="0" borderId="0" xfId="0" applyNumberFormat="1" applyAlignment="1">
      <alignment horizontal="right"/>
    </xf>
  </cellXfs>
  <cellStyles count="3">
    <cellStyle name="Обычный" xfId="0" builtinId="0"/>
    <cellStyle name="Процентный" xfId="1" builtinId="5"/>
    <cellStyle name="Финансовый" xfId="2" builtinId="3"/>
  </cellStyles>
  <dxfs count="4"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Анализ</a:t>
            </a:r>
            <a:r>
              <a:rPr lang="ru-RU" baseline="0"/>
              <a:t> чувствительности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3345584810014804"/>
          <c:y val="0.13467592592592595"/>
          <c:w val="0.84040858294329535"/>
          <c:h val="0.65202136191309423"/>
        </c:manualLayout>
      </c:layout>
      <c:lineChart>
        <c:grouping val="standard"/>
        <c:varyColors val="0"/>
        <c:ser>
          <c:idx val="0"/>
          <c:order val="0"/>
          <c:tx>
            <c:strRef>
              <c:f>СВОД!$A$32</c:f>
              <c:strCache>
                <c:ptCount val="1"/>
                <c:pt idx="0">
                  <c:v>Кап. затраты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СВОД!$B$31:$J$31</c:f>
              <c:numCache>
                <c:formatCode>0%</c:formatCode>
                <c:ptCount val="9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</c:numCache>
            </c:numRef>
          </c:cat>
          <c:val>
            <c:numRef>
              <c:f>СВОД!$B$32:$J$32</c:f>
              <c:numCache>
                <c:formatCode>0%</c:formatCode>
                <c:ptCount val="9"/>
                <c:pt idx="0">
                  <c:v>0.34250983155181181</c:v>
                </c:pt>
                <c:pt idx="1">
                  <c:v>0.34039489809733503</c:v>
                </c:pt>
                <c:pt idx="2">
                  <c:v>0.33828359260031737</c:v>
                </c:pt>
                <c:pt idx="3">
                  <c:v>0.33615664375870624</c:v>
                </c:pt>
                <c:pt idx="4">
                  <c:v>0.33403192066430787</c:v>
                </c:pt>
                <c:pt idx="5">
                  <c:v>0.33190938156128813</c:v>
                </c:pt>
                <c:pt idx="6">
                  <c:v>0.32979389995718433</c:v>
                </c:pt>
                <c:pt idx="7">
                  <c:v>0.32768735407127791</c:v>
                </c:pt>
                <c:pt idx="8">
                  <c:v>0.32558739186937413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9-480D-8741-E4F2CC6A485D}"/>
            </c:ext>
          </c:extLst>
        </c:ser>
        <c:ser>
          <c:idx val="1"/>
          <c:order val="1"/>
          <c:tx>
            <c:strRef>
              <c:f>СВОД!$A$33</c:f>
              <c:strCache>
                <c:ptCount val="1"/>
                <c:pt idx="0">
                  <c:v>Объем переработки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СВОД!$B$31:$J$31</c:f>
              <c:numCache>
                <c:formatCode>0%</c:formatCode>
                <c:ptCount val="9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</c:numCache>
            </c:numRef>
          </c:cat>
          <c:val>
            <c:numRef>
              <c:f>СВОД!$B$33:$J$33</c:f>
              <c:numCache>
                <c:formatCode>0%</c:formatCode>
                <c:ptCount val="9"/>
                <c:pt idx="0">
                  <c:v>0.26018553303572189</c:v>
                </c:pt>
                <c:pt idx="1">
                  <c:v>0.27936097195552678</c:v>
                </c:pt>
                <c:pt idx="2">
                  <c:v>0.2980236242266634</c:v>
                </c:pt>
                <c:pt idx="3">
                  <c:v>0.31622136594670525</c:v>
                </c:pt>
                <c:pt idx="4">
                  <c:v>0.33403192066430787</c:v>
                </c:pt>
                <c:pt idx="5">
                  <c:v>0.35148503248823793</c:v>
                </c:pt>
                <c:pt idx="6">
                  <c:v>0.36862836038013036</c:v>
                </c:pt>
                <c:pt idx="7">
                  <c:v>0.38547656512550921</c:v>
                </c:pt>
                <c:pt idx="8">
                  <c:v>0.40208852710665299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9-480D-8741-E4F2CC6A485D}"/>
            </c:ext>
          </c:extLst>
        </c:ser>
        <c:ser>
          <c:idx val="2"/>
          <c:order val="2"/>
          <c:tx>
            <c:strRef>
              <c:f>СВОД!$A$34</c:f>
              <c:strCache>
                <c:ptCount val="1"/>
                <c:pt idx="0">
                  <c:v>Цена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СВОД!$B$31:$J$31</c:f>
              <c:numCache>
                <c:formatCode>0%</c:formatCode>
                <c:ptCount val="9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</c:numCache>
            </c:numRef>
          </c:cat>
          <c:val>
            <c:numRef>
              <c:f>СВОД!$B$34:$J$34</c:f>
              <c:numCache>
                <c:formatCode>0%</c:formatCode>
                <c:ptCount val="9"/>
                <c:pt idx="0">
                  <c:v>0</c:v>
                </c:pt>
                <c:pt idx="1">
                  <c:v>-0.10737755165838858</c:v>
                </c:pt>
                <c:pt idx="2">
                  <c:v>0.10107547192224264</c:v>
                </c:pt>
                <c:pt idx="3">
                  <c:v>0.22717432960194794</c:v>
                </c:pt>
                <c:pt idx="4">
                  <c:v>0.33403192066430787</c:v>
                </c:pt>
                <c:pt idx="5">
                  <c:v>0.43368117952968621</c:v>
                </c:pt>
                <c:pt idx="6">
                  <c:v>0.53057418162296477</c:v>
                </c:pt>
                <c:pt idx="7">
                  <c:v>0.62671378655593912</c:v>
                </c:pt>
                <c:pt idx="8">
                  <c:v>0.72299805591550825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9-480D-8741-E4F2CC6A485D}"/>
            </c:ext>
          </c:extLst>
        </c:ser>
        <c:ser>
          <c:idx val="3"/>
          <c:order val="3"/>
          <c:tx>
            <c:strRef>
              <c:f>СВОД!$A$35</c:f>
              <c:strCache>
                <c:ptCount val="1"/>
                <c:pt idx="0">
                  <c:v>Стоимость сырья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СВОД!$B$31:$J$31</c:f>
              <c:numCache>
                <c:formatCode>0%</c:formatCode>
                <c:ptCount val="9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</c:numCache>
            </c:numRef>
          </c:cat>
          <c:val>
            <c:numRef>
              <c:f>СВОД!$B$35:$J$35</c:f>
              <c:numCache>
                <c:formatCode>0%</c:formatCode>
                <c:ptCount val="9"/>
                <c:pt idx="0">
                  <c:v>0.64651511054477862</c:v>
                </c:pt>
                <c:pt idx="1">
                  <c:v>0.56883749802699213</c:v>
                </c:pt>
                <c:pt idx="2">
                  <c:v>0.4913910939455719</c:v>
                </c:pt>
                <c:pt idx="3">
                  <c:v>0.41353723234596851</c:v>
                </c:pt>
                <c:pt idx="4">
                  <c:v>0.33403192066430787</c:v>
                </c:pt>
                <c:pt idx="5">
                  <c:v>0.2506401610751372</c:v>
                </c:pt>
                <c:pt idx="6">
                  <c:v>0.15863084518669224</c:v>
                </c:pt>
                <c:pt idx="7">
                  <c:v>4.5790107675817149E-2</c:v>
                </c:pt>
                <c:pt idx="8">
                  <c:v>-0.17657798825772908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9-480D-8741-E4F2CC6A4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19288"/>
        <c:axId val="205864152"/>
      </c:lineChart>
      <c:catAx>
        <c:axId val="20641928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5864152"/>
        <c:crosses val="autoZero"/>
        <c:auto val="1"/>
        <c:lblAlgn val="ctr"/>
        <c:lblOffset val="100"/>
        <c:noMultiLvlLbl val="0"/>
      </c:catAx>
      <c:valAx>
        <c:axId val="205864152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IRR</a:t>
                </a:r>
              </a:p>
            </c:rich>
          </c:tx>
          <c:layout>
            <c:manualLayout>
              <c:xMode val="edge"/>
              <c:yMode val="edge"/>
              <c:x val="0"/>
              <c:y val="0.43434383202099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6419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78095063127598E-2"/>
          <c:y val="0.90216927906442645"/>
          <c:w val="0.93837169231644202"/>
          <c:h val="7.2170336460847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$C$3" fmlaRange="$D$3:$D$4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180975</xdr:rowOff>
        </xdr:from>
        <xdr:to>
          <xdr:col>1</xdr:col>
          <xdr:colOff>600075</xdr:colOff>
          <xdr:row>2</xdr:row>
          <xdr:rowOff>200025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11206</xdr:colOff>
      <xdr:row>27</xdr:row>
      <xdr:rowOff>78442</xdr:rowOff>
    </xdr:from>
    <xdr:to>
      <xdr:col>5</xdr:col>
      <xdr:colOff>1703294</xdr:colOff>
      <xdr:row>43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R44"/>
  <sheetViews>
    <sheetView showGridLines="0" tabSelected="1" zoomScale="85" zoomScaleNormal="85" workbookViewId="0"/>
  </sheetViews>
  <sheetFormatPr defaultRowHeight="15" x14ac:dyDescent="0.25"/>
  <cols>
    <col min="1" max="1" width="26.28515625" customWidth="1"/>
    <col min="4" max="5" width="5.140625" customWidth="1"/>
    <col min="6" max="6" width="39.85546875" customWidth="1"/>
    <col min="7" max="7" width="10" customWidth="1"/>
    <col min="8" max="18" width="9.7109375" customWidth="1"/>
  </cols>
  <sheetData>
    <row r="1" spans="1:18" ht="23.25" x14ac:dyDescent="0.35">
      <c r="A1" s="225" t="s">
        <v>62</v>
      </c>
      <c r="F1" s="225" t="s">
        <v>206</v>
      </c>
    </row>
    <row r="2" spans="1:18" ht="9" customHeight="1" thickBot="1" x14ac:dyDescent="0.3"/>
    <row r="3" spans="1:18" ht="17.25" customHeight="1" thickBot="1" x14ac:dyDescent="0.3">
      <c r="A3" s="125" t="s">
        <v>72</v>
      </c>
      <c r="B3" s="102"/>
      <c r="C3" s="111">
        <v>1</v>
      </c>
      <c r="D3" s="111">
        <v>1</v>
      </c>
    </row>
    <row r="4" spans="1:18" x14ac:dyDescent="0.25">
      <c r="C4" s="111"/>
      <c r="D4" s="111">
        <v>2</v>
      </c>
      <c r="F4" s="226" t="s">
        <v>177</v>
      </c>
      <c r="G4" s="214"/>
    </row>
    <row r="5" spans="1:18" x14ac:dyDescent="0.25">
      <c r="A5" s="152" t="s">
        <v>73</v>
      </c>
      <c r="B5" s="154" t="s">
        <v>74</v>
      </c>
      <c r="C5" s="153" t="s">
        <v>75</v>
      </c>
      <c r="F5" s="211" t="s">
        <v>233</v>
      </c>
      <c r="G5" s="208" t="s">
        <v>1</v>
      </c>
      <c r="H5" s="209">
        <v>2014</v>
      </c>
      <c r="I5" s="209">
        <v>2015</v>
      </c>
      <c r="J5" s="209">
        <v>2016</v>
      </c>
      <c r="K5" s="209">
        <v>2017</v>
      </c>
      <c r="L5" s="209">
        <v>2018</v>
      </c>
      <c r="M5" s="209">
        <v>2019</v>
      </c>
      <c r="N5" s="209">
        <v>2020</v>
      </c>
      <c r="O5" s="209">
        <v>2021</v>
      </c>
      <c r="P5" s="209">
        <v>2022</v>
      </c>
      <c r="Q5" s="209">
        <v>2023</v>
      </c>
      <c r="R5" s="210">
        <v>2024</v>
      </c>
    </row>
    <row r="6" spans="1:18" x14ac:dyDescent="0.25">
      <c r="A6" s="107" t="s">
        <v>76</v>
      </c>
      <c r="B6" s="272"/>
      <c r="C6" s="103"/>
      <c r="F6" s="26" t="s">
        <v>178</v>
      </c>
      <c r="G6" s="212">
        <v>2794.9556188427114</v>
      </c>
      <c r="H6" s="213">
        <v>0</v>
      </c>
      <c r="I6" s="213">
        <v>98.174999999999997</v>
      </c>
      <c r="J6" s="213">
        <v>244.57124999999999</v>
      </c>
      <c r="K6" s="213">
        <v>256.79981249999997</v>
      </c>
      <c r="L6" s="213">
        <v>269.63980312500001</v>
      </c>
      <c r="M6" s="213">
        <v>283.12179328125006</v>
      </c>
      <c r="N6" s="213">
        <v>297.27788294531257</v>
      </c>
      <c r="O6" s="213">
        <v>312.1417770925782</v>
      </c>
      <c r="P6" s="213">
        <v>327.74886594720726</v>
      </c>
      <c r="Q6" s="213">
        <v>344.13630924456749</v>
      </c>
      <c r="R6" s="213">
        <v>361.34312470679583</v>
      </c>
    </row>
    <row r="7" spans="1:18" x14ac:dyDescent="0.25">
      <c r="A7" s="108" t="s">
        <v>213</v>
      </c>
      <c r="B7" s="273">
        <v>1</v>
      </c>
      <c r="C7" s="105">
        <v>0.7</v>
      </c>
      <c r="F7" s="26" t="s">
        <v>179</v>
      </c>
      <c r="G7" s="212">
        <v>2368.606456646366</v>
      </c>
      <c r="H7" s="213">
        <v>0</v>
      </c>
      <c r="I7" s="213">
        <v>83.199152542372886</v>
      </c>
      <c r="J7" s="213">
        <v>207.26377118644066</v>
      </c>
      <c r="K7" s="213">
        <v>217.6269597457628</v>
      </c>
      <c r="L7" s="213">
        <v>228.50830773305091</v>
      </c>
      <c r="M7" s="213">
        <v>239.93372311970347</v>
      </c>
      <c r="N7" s="213">
        <v>251.93040927568867</v>
      </c>
      <c r="O7" s="213">
        <v>264.52692973947313</v>
      </c>
      <c r="P7" s="213">
        <v>277.7532762264467</v>
      </c>
      <c r="Q7" s="213">
        <v>291.6409400377691</v>
      </c>
      <c r="R7" s="213">
        <v>306.22298703965754</v>
      </c>
    </row>
    <row r="8" spans="1:18" x14ac:dyDescent="0.25">
      <c r="A8" s="109" t="s">
        <v>214</v>
      </c>
      <c r="B8" s="151">
        <v>0</v>
      </c>
      <c r="C8" s="106">
        <v>0.30000000000000004</v>
      </c>
      <c r="F8" s="26" t="s">
        <v>180</v>
      </c>
      <c r="G8" s="212">
        <v>1922.2775383068754</v>
      </c>
      <c r="H8" s="213">
        <v>0</v>
      </c>
      <c r="I8" s="213">
        <v>68.220338983050851</v>
      </c>
      <c r="J8" s="213">
        <v>169.63983050847463</v>
      </c>
      <c r="K8" s="213">
        <v>177.71504237288141</v>
      </c>
      <c r="L8" s="213">
        <v>186.19401483050854</v>
      </c>
      <c r="M8" s="213">
        <v>195.09693591101694</v>
      </c>
      <c r="N8" s="213">
        <v>204.44500304555086</v>
      </c>
      <c r="O8" s="213">
        <v>214.2604735368115</v>
      </c>
      <c r="P8" s="213">
        <v>224.56671755263517</v>
      </c>
      <c r="Q8" s="213">
        <v>235.38827376924993</v>
      </c>
      <c r="R8" s="213">
        <v>246.75090779669557</v>
      </c>
    </row>
    <row r="9" spans="1:18" x14ac:dyDescent="0.25">
      <c r="A9" s="107" t="s">
        <v>232</v>
      </c>
      <c r="B9" s="107"/>
      <c r="C9" s="103"/>
      <c r="F9" s="26" t="s">
        <v>181</v>
      </c>
      <c r="G9" s="212">
        <v>78.693873785310743</v>
      </c>
      <c r="H9" s="213">
        <v>0</v>
      </c>
      <c r="I9" s="213">
        <v>3.6936154802259891</v>
      </c>
      <c r="J9" s="213">
        <v>8.023858033898307</v>
      </c>
      <c r="K9" s="213">
        <v>8.1012340338983062</v>
      </c>
      <c r="L9" s="213">
        <v>8.1786100338983054</v>
      </c>
      <c r="M9" s="213">
        <v>8.2559860338983064</v>
      </c>
      <c r="N9" s="213">
        <v>8.3333620338983057</v>
      </c>
      <c r="O9" s="213">
        <v>8.4107380338983049</v>
      </c>
      <c r="P9" s="213">
        <v>8.4881140338983059</v>
      </c>
      <c r="Q9" s="213">
        <v>8.5654900338983069</v>
      </c>
      <c r="R9" s="213">
        <v>8.6428660338983043</v>
      </c>
    </row>
    <row r="10" spans="1:18" x14ac:dyDescent="0.25">
      <c r="A10" s="108" t="s">
        <v>215</v>
      </c>
      <c r="B10" s="274">
        <v>0.6</v>
      </c>
      <c r="C10" s="231">
        <v>0.5</v>
      </c>
      <c r="F10" s="26" t="s">
        <v>3</v>
      </c>
      <c r="G10" s="212">
        <v>55.492828154425609</v>
      </c>
      <c r="H10" s="213">
        <v>0</v>
      </c>
      <c r="I10" s="213">
        <v>2.5631162900188325</v>
      </c>
      <c r="J10" s="213">
        <v>5.8810790960451964</v>
      </c>
      <c r="K10" s="213">
        <v>5.8810790960451964</v>
      </c>
      <c r="L10" s="213">
        <v>5.8810790960451964</v>
      </c>
      <c r="M10" s="213">
        <v>5.8810790960451964</v>
      </c>
      <c r="N10" s="213">
        <v>5.8810790960451964</v>
      </c>
      <c r="O10" s="213">
        <v>5.8810790960451964</v>
      </c>
      <c r="P10" s="213">
        <v>5.8810790960451964</v>
      </c>
      <c r="Q10" s="213">
        <v>5.8810790960451964</v>
      </c>
      <c r="R10" s="213">
        <v>5.8810790960451964</v>
      </c>
    </row>
    <row r="11" spans="1:18" x14ac:dyDescent="0.25">
      <c r="A11" s="108" t="s">
        <v>216</v>
      </c>
      <c r="B11" s="274">
        <v>0.2</v>
      </c>
      <c r="C11" s="231">
        <v>0.3</v>
      </c>
      <c r="F11" s="26" t="s">
        <v>133</v>
      </c>
      <c r="G11" s="212">
        <v>82.188180000000003</v>
      </c>
      <c r="H11" s="213">
        <v>52.362680000000005</v>
      </c>
      <c r="I11" s="213">
        <v>29.825500000000002</v>
      </c>
      <c r="J11" s="213">
        <v>0</v>
      </c>
      <c r="K11" s="213">
        <v>0</v>
      </c>
      <c r="L11" s="213">
        <v>0</v>
      </c>
      <c r="M11" s="213">
        <v>0</v>
      </c>
      <c r="N11" s="213">
        <v>0</v>
      </c>
      <c r="O11" s="213">
        <v>0</v>
      </c>
      <c r="P11" s="213">
        <v>0</v>
      </c>
      <c r="Q11" s="213">
        <v>0</v>
      </c>
      <c r="R11" s="213">
        <v>0</v>
      </c>
    </row>
    <row r="12" spans="1:18" x14ac:dyDescent="0.25">
      <c r="A12" s="109" t="s">
        <v>217</v>
      </c>
      <c r="B12" s="275">
        <v>0</v>
      </c>
      <c r="C12" s="232">
        <v>0.05</v>
      </c>
      <c r="F12" s="26" t="s">
        <v>182</v>
      </c>
      <c r="G12" s="212">
        <v>88.300000000000011</v>
      </c>
      <c r="H12" s="213">
        <v>53.2</v>
      </c>
      <c r="I12" s="213">
        <v>35.1</v>
      </c>
      <c r="J12" s="213">
        <v>0</v>
      </c>
      <c r="K12" s="213">
        <v>0</v>
      </c>
      <c r="L12" s="213">
        <v>0</v>
      </c>
      <c r="M12" s="213">
        <v>0</v>
      </c>
      <c r="N12" s="213">
        <v>0</v>
      </c>
      <c r="O12" s="213">
        <v>0</v>
      </c>
      <c r="P12" s="213">
        <v>0</v>
      </c>
      <c r="Q12" s="213">
        <v>0</v>
      </c>
      <c r="R12" s="213">
        <v>0</v>
      </c>
    </row>
    <row r="13" spans="1:18" x14ac:dyDescent="0.25">
      <c r="A13" s="110"/>
      <c r="B13" s="104"/>
      <c r="C13" s="104"/>
      <c r="F13" s="26" t="s">
        <v>183</v>
      </c>
      <c r="G13" s="212">
        <v>88.300000000000011</v>
      </c>
      <c r="H13" s="213">
        <v>0</v>
      </c>
      <c r="I13" s="213">
        <v>25.228571428571428</v>
      </c>
      <c r="J13" s="213">
        <v>63.071428571428577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13">
        <v>0</v>
      </c>
      <c r="Q13" s="213">
        <v>0</v>
      </c>
      <c r="R13" s="213">
        <v>0</v>
      </c>
    </row>
    <row r="14" spans="1:18" x14ac:dyDescent="0.25">
      <c r="A14" s="147" t="s">
        <v>218</v>
      </c>
      <c r="B14" s="146">
        <v>0.05</v>
      </c>
      <c r="C14" s="104"/>
      <c r="F14" s="26" t="s">
        <v>184</v>
      </c>
      <c r="G14" s="212">
        <v>8.7866666666666653</v>
      </c>
      <c r="H14" s="213">
        <v>0</v>
      </c>
      <c r="I14" s="213">
        <v>7.2098809523809511</v>
      </c>
      <c r="J14" s="213">
        <v>1.576785714285714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213">
        <v>0</v>
      </c>
      <c r="Q14" s="213">
        <v>0</v>
      </c>
      <c r="R14" s="213">
        <v>0</v>
      </c>
    </row>
    <row r="15" spans="1:18" x14ac:dyDescent="0.25">
      <c r="A15" s="148" t="s">
        <v>81</v>
      </c>
      <c r="B15" s="146">
        <v>0.05</v>
      </c>
      <c r="C15" s="104"/>
      <c r="F15" s="26" t="s">
        <v>8</v>
      </c>
      <c r="G15" s="212">
        <v>126.4750791642509</v>
      </c>
      <c r="H15" s="213">
        <v>0</v>
      </c>
      <c r="I15" s="213">
        <v>1.1039847312146891</v>
      </c>
      <c r="J15" s="213">
        <v>4.9494962620853276</v>
      </c>
      <c r="K15" s="213">
        <v>7.1459109566854968</v>
      </c>
      <c r="L15" s="213">
        <v>13.422363213747717</v>
      </c>
      <c r="M15" s="213">
        <v>14.258617854284399</v>
      </c>
      <c r="N15" s="213">
        <v>15.142634336452426</v>
      </c>
      <c r="O15" s="213">
        <v>16.076800752333266</v>
      </c>
      <c r="P15" s="213">
        <v>17.063624598612648</v>
      </c>
      <c r="Q15" s="213">
        <v>18.105738746811188</v>
      </c>
      <c r="R15" s="213">
        <v>19.205907712023738</v>
      </c>
    </row>
    <row r="16" spans="1:18" x14ac:dyDescent="0.25">
      <c r="A16" s="149" t="s">
        <v>112</v>
      </c>
      <c r="B16" s="146">
        <v>0.02</v>
      </c>
      <c r="C16" s="227">
        <v>1.6515813019202241E-3</v>
      </c>
      <c r="F16" s="26" t="s">
        <v>46</v>
      </c>
      <c r="G16" s="212">
        <v>235.77648083083477</v>
      </c>
      <c r="H16" s="213">
        <v>-8.4559322033898307E-2</v>
      </c>
      <c r="I16" s="213">
        <v>0.40821610548157239</v>
      </c>
      <c r="J16" s="213">
        <v>17.192721571651489</v>
      </c>
      <c r="K16" s="213">
        <v>19.693808625235434</v>
      </c>
      <c r="L16" s="213">
        <v>21.657315241054615</v>
      </c>
      <c r="M16" s="213">
        <v>23.716916878060339</v>
      </c>
      <c r="N16" s="213">
        <v>25.877418287311762</v>
      </c>
      <c r="O16" s="213">
        <v>28.143864457421216</v>
      </c>
      <c r="P16" s="213">
        <v>30.521552626431504</v>
      </c>
      <c r="Q16" s="213">
        <v>33.016044894288015</v>
      </c>
      <c r="R16" s="213">
        <v>35.63318146593268</v>
      </c>
    </row>
    <row r="17" spans="1:18" x14ac:dyDescent="0.25">
      <c r="A17" s="110"/>
      <c r="B17" s="104"/>
      <c r="C17" s="104"/>
      <c r="F17" s="26" t="s">
        <v>185</v>
      </c>
      <c r="G17" s="212">
        <v>211.01074144218373</v>
      </c>
      <c r="H17" s="213">
        <v>0.83731999999999829</v>
      </c>
      <c r="I17" s="213">
        <v>-22.093603778833746</v>
      </c>
      <c r="J17" s="213">
        <v>-56.437950326633356</v>
      </c>
      <c r="K17" s="213">
        <v>-25.727748283318888</v>
      </c>
      <c r="L17" s="213">
        <v>1.4427567529334056</v>
      </c>
      <c r="M17" s="213">
        <v>30.654468961149075</v>
      </c>
      <c r="N17" s="213">
        <v>62.00736839032173</v>
      </c>
      <c r="O17" s="213">
        <v>95.606434091894741</v>
      </c>
      <c r="P17" s="213">
        <v>131.56189406988381</v>
      </c>
      <c r="Q17" s="213">
        <v>169.98948772850429</v>
      </c>
      <c r="R17" s="213">
        <v>211.01074144218373</v>
      </c>
    </row>
    <row r="18" spans="1:18" x14ac:dyDescent="0.25">
      <c r="A18" s="177" t="s">
        <v>167</v>
      </c>
      <c r="B18" s="178" t="s">
        <v>74</v>
      </c>
      <c r="C18" s="179" t="s">
        <v>75</v>
      </c>
    </row>
    <row r="19" spans="1:18" ht="21" x14ac:dyDescent="0.35">
      <c r="A19" s="228" t="s">
        <v>168</v>
      </c>
      <c r="B19" s="229">
        <v>18</v>
      </c>
      <c r="C19" s="229">
        <v>30</v>
      </c>
      <c r="F19" s="262" t="s">
        <v>234</v>
      </c>
    </row>
    <row r="20" spans="1:18" x14ac:dyDescent="0.25">
      <c r="A20" s="110"/>
      <c r="B20" s="104"/>
      <c r="C20" s="104"/>
      <c r="F20" s="216" t="s">
        <v>186</v>
      </c>
      <c r="G20" s="217"/>
      <c r="H20" s="295" t="s">
        <v>191</v>
      </c>
      <c r="I20" s="296"/>
      <c r="J20" s="279" t="s">
        <v>207</v>
      </c>
    </row>
    <row r="21" spans="1:18" x14ac:dyDescent="0.25">
      <c r="A21" s="152" t="s">
        <v>8</v>
      </c>
      <c r="B21" s="153" t="s">
        <v>79</v>
      </c>
      <c r="F21" s="219"/>
      <c r="G21" s="220"/>
      <c r="H21" s="221">
        <v>1</v>
      </c>
      <c r="I21" s="222">
        <v>2</v>
      </c>
    </row>
    <row r="22" spans="1:18" x14ac:dyDescent="0.25">
      <c r="A22" s="150" t="s">
        <v>12</v>
      </c>
      <c r="B22" s="275">
        <v>0.2</v>
      </c>
      <c r="F22" s="218" t="s">
        <v>187</v>
      </c>
      <c r="G22" s="290">
        <v>29.152801201247136</v>
      </c>
      <c r="H22" s="223">
        <v>29.152801201247136</v>
      </c>
      <c r="I22" s="223">
        <v>76.67585363070684</v>
      </c>
    </row>
    <row r="23" spans="1:18" x14ac:dyDescent="0.25">
      <c r="A23" s="26" t="s">
        <v>10</v>
      </c>
      <c r="B23" s="289">
        <v>0.18</v>
      </c>
      <c r="F23" s="215" t="s">
        <v>188</v>
      </c>
      <c r="G23" s="291">
        <v>0.33403192066430787</v>
      </c>
      <c r="H23" s="310">
        <v>0.33403192066430787</v>
      </c>
      <c r="I23" s="310">
        <v>0.46132125161716697</v>
      </c>
    </row>
    <row r="24" spans="1:18" x14ac:dyDescent="0.25">
      <c r="A24" s="26" t="s">
        <v>11</v>
      </c>
      <c r="B24" s="289">
        <v>2.1999999999999999E-2</v>
      </c>
      <c r="F24" s="215" t="s">
        <v>34</v>
      </c>
      <c r="G24" s="292">
        <v>0.79520114500985117</v>
      </c>
      <c r="H24" s="224">
        <v>0.79520114500985117</v>
      </c>
      <c r="I24" s="224">
        <v>1.1698114806785562</v>
      </c>
    </row>
    <row r="25" spans="1:18" x14ac:dyDescent="0.25">
      <c r="A25" s="26" t="s">
        <v>63</v>
      </c>
      <c r="B25" s="289">
        <v>0.3</v>
      </c>
      <c r="F25" s="215" t="s">
        <v>189</v>
      </c>
      <c r="G25" s="293">
        <v>49</v>
      </c>
      <c r="H25" s="26">
        <v>49</v>
      </c>
      <c r="I25" s="26">
        <v>38</v>
      </c>
    </row>
    <row r="26" spans="1:18" x14ac:dyDescent="0.25">
      <c r="F26" s="215" t="s">
        <v>190</v>
      </c>
      <c r="G26" s="293">
        <v>60</v>
      </c>
      <c r="H26" s="26">
        <v>60</v>
      </c>
      <c r="I26" s="26">
        <v>56</v>
      </c>
    </row>
    <row r="27" spans="1:18" x14ac:dyDescent="0.25">
      <c r="A27" s="230" t="s">
        <v>174</v>
      </c>
      <c r="B27" s="146">
        <v>0.25</v>
      </c>
    </row>
    <row r="31" spans="1:18" x14ac:dyDescent="0.25">
      <c r="B31" s="97">
        <v>0.8</v>
      </c>
      <c r="C31" s="97">
        <v>0.85</v>
      </c>
      <c r="D31" s="97">
        <v>0.9</v>
      </c>
      <c r="E31" s="97">
        <v>0.95</v>
      </c>
      <c r="F31" s="270">
        <v>1</v>
      </c>
      <c r="G31" s="270">
        <v>1.05</v>
      </c>
      <c r="H31" s="270">
        <v>1.1000000000000001</v>
      </c>
      <c r="I31" s="270">
        <v>1.1499999999999999</v>
      </c>
      <c r="J31" s="270">
        <v>1.2</v>
      </c>
    </row>
    <row r="32" spans="1:18" x14ac:dyDescent="0.25">
      <c r="A32" t="s">
        <v>68</v>
      </c>
      <c r="B32" s="97">
        <v>0.34250983155181181</v>
      </c>
      <c r="C32" s="97">
        <v>0.34039489809733503</v>
      </c>
      <c r="D32" s="97">
        <v>0.33828359260031737</v>
      </c>
      <c r="E32" s="97">
        <v>0.33615664375870624</v>
      </c>
      <c r="F32" s="270">
        <v>0.33403192066430787</v>
      </c>
      <c r="G32" s="270">
        <v>0.33190938156128813</v>
      </c>
      <c r="H32" s="270">
        <v>0.32979389995718433</v>
      </c>
      <c r="I32" s="270">
        <v>0.32768735407127791</v>
      </c>
      <c r="J32" s="270">
        <v>0.32558739186937413</v>
      </c>
    </row>
    <row r="33" spans="1:10" x14ac:dyDescent="0.25">
      <c r="A33" t="s">
        <v>69</v>
      </c>
      <c r="B33" s="97">
        <v>0.26018553303572189</v>
      </c>
      <c r="C33" s="97">
        <v>0.27936097195552678</v>
      </c>
      <c r="D33" s="97">
        <v>0.2980236242266634</v>
      </c>
      <c r="E33" s="97">
        <v>0.31622136594670525</v>
      </c>
      <c r="F33" s="270">
        <v>0.33403192066430787</v>
      </c>
      <c r="G33" s="270">
        <v>0.35148503248823793</v>
      </c>
      <c r="H33" s="270">
        <v>0.36862836038013036</v>
      </c>
      <c r="I33" s="270">
        <v>0.38547656512550921</v>
      </c>
      <c r="J33" s="270">
        <v>0.40208852710665299</v>
      </c>
    </row>
    <row r="34" spans="1:10" x14ac:dyDescent="0.25">
      <c r="A34" t="s">
        <v>70</v>
      </c>
      <c r="B34" s="97" t="s">
        <v>235</v>
      </c>
      <c r="C34" s="97">
        <v>-0.10737755165838858</v>
      </c>
      <c r="D34" s="97">
        <v>0.10107547192224264</v>
      </c>
      <c r="E34" s="97">
        <v>0.22717432960194794</v>
      </c>
      <c r="F34" s="270">
        <v>0.33403192066430787</v>
      </c>
      <c r="G34" s="270">
        <v>0.43368117952968621</v>
      </c>
      <c r="H34" s="270">
        <v>0.53057418162296477</v>
      </c>
      <c r="I34" s="270">
        <v>0.62671378655593912</v>
      </c>
      <c r="J34" s="270">
        <v>0.72299805591550825</v>
      </c>
    </row>
    <row r="35" spans="1:10" x14ac:dyDescent="0.25">
      <c r="A35" t="s">
        <v>71</v>
      </c>
      <c r="B35" s="97">
        <v>0.64651511054477862</v>
      </c>
      <c r="C35" s="97">
        <v>0.56883749802699213</v>
      </c>
      <c r="D35" s="97">
        <v>0.4913910939455719</v>
      </c>
      <c r="E35" s="97">
        <v>0.41353723234596851</v>
      </c>
      <c r="F35" s="270">
        <v>0.33403192066430787</v>
      </c>
      <c r="G35" s="270">
        <v>0.2506401610751372</v>
      </c>
      <c r="H35" s="270">
        <v>0.15863084518669224</v>
      </c>
      <c r="I35" s="270">
        <v>4.5790107675817149E-2</v>
      </c>
      <c r="J35" s="270">
        <v>-0.17657798825772908</v>
      </c>
    </row>
    <row r="44" spans="1:10" x14ac:dyDescent="0.25">
      <c r="A44" s="279" t="s">
        <v>208</v>
      </c>
    </row>
  </sheetData>
  <mergeCells count="1">
    <mergeCell ref="H20:I20"/>
  </mergeCells>
  <pageMargins left="0.7" right="0.7" top="0.75" bottom="0.75" header="0.3" footer="0.3"/>
  <pageSetup paperSize="9" orientation="portrait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defaultSize="0" autoLine="0" autoPict="0">
                <anchor moveWithCells="1">
                  <from>
                    <xdr:col>1</xdr:col>
                    <xdr:colOff>0</xdr:colOff>
                    <xdr:row>1</xdr:row>
                    <xdr:rowOff>180975</xdr:rowOff>
                  </from>
                  <to>
                    <xdr:col>1</xdr:col>
                    <xdr:colOff>600075</xdr:colOff>
                    <xdr:row>2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1444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outlineLevelRow="1" x14ac:dyDescent="0.25"/>
  <cols>
    <col min="1" max="1" width="44.7109375" style="11" customWidth="1"/>
    <col min="2" max="2" width="8.42578125" style="1" customWidth="1"/>
    <col min="3" max="3" width="14.28515625" style="2" bestFit="1" customWidth="1"/>
    <col min="4" max="63" width="11.85546875" style="14" customWidth="1"/>
    <col min="64" max="125" width="11.85546875" style="1" customWidth="1"/>
    <col min="126" max="16384" width="9.140625" style="1"/>
  </cols>
  <sheetData>
    <row r="1" spans="1:125" s="25" customFormat="1" ht="23.25" x14ac:dyDescent="0.25">
      <c r="A1" s="126" t="s">
        <v>233</v>
      </c>
      <c r="C1" s="91"/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294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34</v>
      </c>
      <c r="AL1" s="3">
        <v>35</v>
      </c>
      <c r="AM1" s="3">
        <v>36</v>
      </c>
      <c r="AN1" s="3">
        <v>37</v>
      </c>
      <c r="AO1" s="3">
        <v>38</v>
      </c>
      <c r="AP1" s="3">
        <v>39</v>
      </c>
      <c r="AQ1" s="3">
        <v>40</v>
      </c>
      <c r="AR1" s="3">
        <v>41</v>
      </c>
      <c r="AS1" s="3">
        <v>42</v>
      </c>
      <c r="AT1" s="3">
        <v>43</v>
      </c>
      <c r="AU1" s="3">
        <v>44</v>
      </c>
      <c r="AV1" s="3">
        <v>45</v>
      </c>
      <c r="AW1" s="3">
        <v>46</v>
      </c>
      <c r="AX1" s="3">
        <v>47</v>
      </c>
      <c r="AY1" s="3">
        <v>48</v>
      </c>
      <c r="AZ1" s="3">
        <v>49</v>
      </c>
      <c r="BA1" s="3">
        <v>50</v>
      </c>
      <c r="BB1" s="3">
        <v>51</v>
      </c>
      <c r="BC1" s="3">
        <v>52</v>
      </c>
      <c r="BD1" s="3">
        <v>53</v>
      </c>
      <c r="BE1" s="3">
        <v>54</v>
      </c>
      <c r="BF1" s="3">
        <v>55</v>
      </c>
      <c r="BG1" s="3">
        <v>56</v>
      </c>
      <c r="BH1" s="3">
        <v>57</v>
      </c>
      <c r="BI1" s="3">
        <v>58</v>
      </c>
      <c r="BJ1" s="3">
        <v>59</v>
      </c>
      <c r="BK1" s="3">
        <v>60</v>
      </c>
      <c r="BL1" s="3">
        <v>61</v>
      </c>
      <c r="BM1" s="3">
        <v>62</v>
      </c>
      <c r="BN1" s="3">
        <v>63</v>
      </c>
      <c r="BO1" s="3">
        <v>64</v>
      </c>
      <c r="BP1" s="3">
        <v>65</v>
      </c>
      <c r="BQ1" s="3">
        <v>66</v>
      </c>
      <c r="BR1" s="3">
        <v>67</v>
      </c>
      <c r="BS1" s="3">
        <v>68</v>
      </c>
      <c r="BT1" s="3">
        <v>69</v>
      </c>
      <c r="BU1" s="3">
        <v>70</v>
      </c>
      <c r="BV1" s="3">
        <v>71</v>
      </c>
      <c r="BW1" s="3">
        <v>72</v>
      </c>
      <c r="BX1" s="3">
        <v>73</v>
      </c>
      <c r="BY1" s="3">
        <v>74</v>
      </c>
      <c r="BZ1" s="3">
        <v>75</v>
      </c>
      <c r="CA1" s="3">
        <v>76</v>
      </c>
      <c r="CB1" s="3">
        <v>77</v>
      </c>
      <c r="CC1" s="3">
        <v>78</v>
      </c>
      <c r="CD1" s="3">
        <v>79</v>
      </c>
      <c r="CE1" s="3">
        <v>80</v>
      </c>
      <c r="CF1" s="3">
        <v>81</v>
      </c>
      <c r="CG1" s="3">
        <v>82</v>
      </c>
      <c r="CH1" s="3">
        <v>83</v>
      </c>
      <c r="CI1" s="3">
        <v>84</v>
      </c>
      <c r="CJ1" s="3">
        <v>85</v>
      </c>
      <c r="CK1" s="3">
        <v>86</v>
      </c>
      <c r="CL1" s="3">
        <v>87</v>
      </c>
      <c r="CM1" s="3">
        <v>88</v>
      </c>
      <c r="CN1" s="3">
        <v>89</v>
      </c>
      <c r="CO1" s="3">
        <v>90</v>
      </c>
      <c r="CP1" s="3">
        <v>91</v>
      </c>
      <c r="CQ1" s="3">
        <v>92</v>
      </c>
      <c r="CR1" s="3">
        <v>93</v>
      </c>
      <c r="CS1" s="3">
        <v>94</v>
      </c>
      <c r="CT1" s="3">
        <v>95</v>
      </c>
      <c r="CU1" s="3">
        <v>96</v>
      </c>
      <c r="CV1" s="3">
        <v>97</v>
      </c>
      <c r="CW1" s="3">
        <v>98</v>
      </c>
      <c r="CX1" s="3">
        <v>99</v>
      </c>
      <c r="CY1" s="3">
        <v>100</v>
      </c>
      <c r="CZ1" s="3">
        <v>101</v>
      </c>
      <c r="DA1" s="3">
        <v>102</v>
      </c>
      <c r="DB1" s="3">
        <v>103</v>
      </c>
      <c r="DC1" s="3">
        <v>104</v>
      </c>
      <c r="DD1" s="3">
        <v>105</v>
      </c>
      <c r="DE1" s="3">
        <v>106</v>
      </c>
      <c r="DF1" s="3">
        <v>107</v>
      </c>
      <c r="DG1" s="3">
        <v>108</v>
      </c>
      <c r="DH1" s="3">
        <v>109</v>
      </c>
      <c r="DI1" s="3">
        <v>110</v>
      </c>
      <c r="DJ1" s="3">
        <v>111</v>
      </c>
      <c r="DK1" s="3">
        <v>112</v>
      </c>
      <c r="DL1" s="3">
        <v>113</v>
      </c>
      <c r="DM1" s="3">
        <v>114</v>
      </c>
      <c r="DN1" s="3">
        <v>115</v>
      </c>
      <c r="DO1" s="3">
        <v>116</v>
      </c>
      <c r="DP1" s="3">
        <v>117</v>
      </c>
      <c r="DQ1" s="3">
        <v>118</v>
      </c>
      <c r="DR1" s="3">
        <v>119</v>
      </c>
      <c r="DS1" s="3">
        <v>120</v>
      </c>
      <c r="DT1" s="3">
        <v>121</v>
      </c>
      <c r="DU1" s="3">
        <v>122</v>
      </c>
    </row>
    <row r="2" spans="1:125" x14ac:dyDescent="0.25">
      <c r="A2" s="47" t="s">
        <v>64</v>
      </c>
      <c r="B2" s="5"/>
      <c r="C2" s="6"/>
      <c r="D2" s="7">
        <v>2014</v>
      </c>
      <c r="E2" s="7">
        <v>2014</v>
      </c>
      <c r="F2" s="7">
        <v>2015</v>
      </c>
      <c r="G2" s="7">
        <v>2015</v>
      </c>
      <c r="H2" s="7">
        <v>2015</v>
      </c>
      <c r="I2" s="7">
        <v>2015</v>
      </c>
      <c r="J2" s="7">
        <v>2015</v>
      </c>
      <c r="K2" s="7">
        <v>2015</v>
      </c>
      <c r="L2" s="7">
        <v>2015</v>
      </c>
      <c r="M2" s="7">
        <v>2015</v>
      </c>
      <c r="N2" s="7">
        <v>2015</v>
      </c>
      <c r="O2" s="7">
        <v>2015</v>
      </c>
      <c r="P2" s="7">
        <v>2015</v>
      </c>
      <c r="Q2" s="7">
        <v>2015</v>
      </c>
      <c r="R2" s="7">
        <v>2016</v>
      </c>
      <c r="S2" s="7">
        <v>2016</v>
      </c>
      <c r="T2" s="7">
        <v>2016</v>
      </c>
      <c r="U2" s="7">
        <v>2016</v>
      </c>
      <c r="V2" s="7">
        <v>2016</v>
      </c>
      <c r="W2" s="7">
        <v>2016</v>
      </c>
      <c r="X2" s="7">
        <v>2016</v>
      </c>
      <c r="Y2" s="7">
        <v>2016</v>
      </c>
      <c r="Z2" s="7">
        <v>2016</v>
      </c>
      <c r="AA2" s="7">
        <v>2016</v>
      </c>
      <c r="AB2" s="7">
        <v>2016</v>
      </c>
      <c r="AC2" s="7">
        <v>2016</v>
      </c>
      <c r="AD2" s="7">
        <v>2017</v>
      </c>
      <c r="AE2" s="7">
        <v>2017</v>
      </c>
      <c r="AF2" s="7">
        <v>2017</v>
      </c>
      <c r="AG2" s="7">
        <v>2017</v>
      </c>
      <c r="AH2" s="7">
        <v>2017</v>
      </c>
      <c r="AI2" s="7">
        <v>2017</v>
      </c>
      <c r="AJ2" s="7">
        <v>2017</v>
      </c>
      <c r="AK2" s="7">
        <v>2017</v>
      </c>
      <c r="AL2" s="7">
        <v>2017</v>
      </c>
      <c r="AM2" s="7">
        <v>2017</v>
      </c>
      <c r="AN2" s="7">
        <v>2017</v>
      </c>
      <c r="AO2" s="7">
        <v>2017</v>
      </c>
      <c r="AP2" s="7">
        <v>2018</v>
      </c>
      <c r="AQ2" s="7">
        <v>2018</v>
      </c>
      <c r="AR2" s="7">
        <v>2018</v>
      </c>
      <c r="AS2" s="7">
        <v>2018</v>
      </c>
      <c r="AT2" s="7">
        <v>2018</v>
      </c>
      <c r="AU2" s="7">
        <v>2018</v>
      </c>
      <c r="AV2" s="7">
        <v>2018</v>
      </c>
      <c r="AW2" s="7">
        <v>2018</v>
      </c>
      <c r="AX2" s="7">
        <v>2018</v>
      </c>
      <c r="AY2" s="7">
        <v>2018</v>
      </c>
      <c r="AZ2" s="7">
        <v>2018</v>
      </c>
      <c r="BA2" s="7">
        <v>2018</v>
      </c>
      <c r="BB2" s="7">
        <v>2019</v>
      </c>
      <c r="BC2" s="7">
        <v>2019</v>
      </c>
      <c r="BD2" s="7">
        <v>2019</v>
      </c>
      <c r="BE2" s="7">
        <v>2019</v>
      </c>
      <c r="BF2" s="7">
        <v>2019</v>
      </c>
      <c r="BG2" s="7">
        <v>2019</v>
      </c>
      <c r="BH2" s="7">
        <v>2019</v>
      </c>
      <c r="BI2" s="7">
        <v>2019</v>
      </c>
      <c r="BJ2" s="7">
        <v>2019</v>
      </c>
      <c r="BK2" s="7">
        <v>2019</v>
      </c>
      <c r="BL2" s="7">
        <v>2019</v>
      </c>
      <c r="BM2" s="7">
        <v>2019</v>
      </c>
      <c r="BN2" s="7">
        <v>2020</v>
      </c>
      <c r="BO2" s="7">
        <v>2020</v>
      </c>
      <c r="BP2" s="7">
        <v>2020</v>
      </c>
      <c r="BQ2" s="7">
        <v>2020</v>
      </c>
      <c r="BR2" s="7">
        <v>2020</v>
      </c>
      <c r="BS2" s="7">
        <v>2020</v>
      </c>
      <c r="BT2" s="7">
        <v>2020</v>
      </c>
      <c r="BU2" s="7">
        <v>2020</v>
      </c>
      <c r="BV2" s="7">
        <v>2020</v>
      </c>
      <c r="BW2" s="7">
        <v>2020</v>
      </c>
      <c r="BX2" s="7">
        <v>2020</v>
      </c>
      <c r="BY2" s="7">
        <v>2020</v>
      </c>
      <c r="BZ2" s="7">
        <v>2021</v>
      </c>
      <c r="CA2" s="7">
        <v>2021</v>
      </c>
      <c r="CB2" s="7">
        <v>2021</v>
      </c>
      <c r="CC2" s="7">
        <v>2021</v>
      </c>
      <c r="CD2" s="7">
        <v>2021</v>
      </c>
      <c r="CE2" s="7">
        <v>2021</v>
      </c>
      <c r="CF2" s="7">
        <v>2021</v>
      </c>
      <c r="CG2" s="7">
        <v>2021</v>
      </c>
      <c r="CH2" s="7">
        <v>2021</v>
      </c>
      <c r="CI2" s="7">
        <v>2021</v>
      </c>
      <c r="CJ2" s="7">
        <v>2021</v>
      </c>
      <c r="CK2" s="7">
        <v>2021</v>
      </c>
      <c r="CL2" s="7">
        <v>2022</v>
      </c>
      <c r="CM2" s="7">
        <v>2022</v>
      </c>
      <c r="CN2" s="7">
        <v>2022</v>
      </c>
      <c r="CO2" s="7">
        <v>2022</v>
      </c>
      <c r="CP2" s="7">
        <v>2022</v>
      </c>
      <c r="CQ2" s="7">
        <v>2022</v>
      </c>
      <c r="CR2" s="7">
        <v>2022</v>
      </c>
      <c r="CS2" s="7">
        <v>2022</v>
      </c>
      <c r="CT2" s="7">
        <v>2022</v>
      </c>
      <c r="CU2" s="7">
        <v>2022</v>
      </c>
      <c r="CV2" s="7">
        <v>2022</v>
      </c>
      <c r="CW2" s="7">
        <v>2022</v>
      </c>
      <c r="CX2" s="7">
        <v>2023</v>
      </c>
      <c r="CY2" s="7">
        <v>2023</v>
      </c>
      <c r="CZ2" s="7">
        <v>2023</v>
      </c>
      <c r="DA2" s="7">
        <v>2023</v>
      </c>
      <c r="DB2" s="7">
        <v>2023</v>
      </c>
      <c r="DC2" s="7">
        <v>2023</v>
      </c>
      <c r="DD2" s="7">
        <v>2023</v>
      </c>
      <c r="DE2" s="7">
        <v>2023</v>
      </c>
      <c r="DF2" s="7">
        <v>2023</v>
      </c>
      <c r="DG2" s="7">
        <v>2023</v>
      </c>
      <c r="DH2" s="7">
        <v>2023</v>
      </c>
      <c r="DI2" s="7">
        <v>2023</v>
      </c>
      <c r="DJ2" s="7">
        <v>2024</v>
      </c>
      <c r="DK2" s="7">
        <v>2024</v>
      </c>
      <c r="DL2" s="7">
        <v>2024</v>
      </c>
      <c r="DM2" s="7">
        <v>2024</v>
      </c>
      <c r="DN2" s="7">
        <v>2024</v>
      </c>
      <c r="DO2" s="7">
        <v>2024</v>
      </c>
      <c r="DP2" s="7">
        <v>2024</v>
      </c>
      <c r="DQ2" s="7">
        <v>2024</v>
      </c>
      <c r="DR2" s="7">
        <v>2024</v>
      </c>
      <c r="DS2" s="7">
        <v>2024</v>
      </c>
      <c r="DT2" s="7">
        <v>2024</v>
      </c>
      <c r="DU2" s="7">
        <v>2024</v>
      </c>
    </row>
    <row r="3" spans="1:125" s="9" customFormat="1" x14ac:dyDescent="0.25">
      <c r="A3" s="160" t="s">
        <v>0</v>
      </c>
      <c r="B3" s="21"/>
      <c r="C3" s="22" t="s">
        <v>1</v>
      </c>
      <c r="D3" s="23">
        <v>41944</v>
      </c>
      <c r="E3" s="23">
        <v>41974</v>
      </c>
      <c r="F3" s="23">
        <v>42005</v>
      </c>
      <c r="G3" s="23">
        <v>42036</v>
      </c>
      <c r="H3" s="23">
        <v>42064</v>
      </c>
      <c r="I3" s="23">
        <v>42095</v>
      </c>
      <c r="J3" s="23">
        <v>42125</v>
      </c>
      <c r="K3" s="23">
        <v>42156</v>
      </c>
      <c r="L3" s="23">
        <v>42186</v>
      </c>
      <c r="M3" s="159">
        <v>42217</v>
      </c>
      <c r="N3" s="23">
        <v>42248</v>
      </c>
      <c r="O3" s="23">
        <v>42278</v>
      </c>
      <c r="P3" s="23">
        <v>42309</v>
      </c>
      <c r="Q3" s="23">
        <v>42339</v>
      </c>
      <c r="R3" s="23">
        <v>42370</v>
      </c>
      <c r="S3" s="23">
        <v>42401</v>
      </c>
      <c r="T3" s="23">
        <v>42430</v>
      </c>
      <c r="U3" s="23">
        <v>42461</v>
      </c>
      <c r="V3" s="23">
        <v>42491</v>
      </c>
      <c r="W3" s="23">
        <v>42522</v>
      </c>
      <c r="X3" s="23">
        <v>42552</v>
      </c>
      <c r="Y3" s="23">
        <v>42583</v>
      </c>
      <c r="Z3" s="23">
        <v>42614</v>
      </c>
      <c r="AA3" s="23">
        <v>42644</v>
      </c>
      <c r="AB3" s="23">
        <v>42675</v>
      </c>
      <c r="AC3" s="23">
        <v>42705</v>
      </c>
      <c r="AD3" s="23">
        <v>42736</v>
      </c>
      <c r="AE3" s="23">
        <v>42767</v>
      </c>
      <c r="AF3" s="23">
        <v>42795</v>
      </c>
      <c r="AG3" s="23">
        <v>42826</v>
      </c>
      <c r="AH3" s="23">
        <v>42856</v>
      </c>
      <c r="AI3" s="23">
        <v>42887</v>
      </c>
      <c r="AJ3" s="23">
        <v>42917</v>
      </c>
      <c r="AK3" s="23">
        <v>42948</v>
      </c>
      <c r="AL3" s="23">
        <v>42979</v>
      </c>
      <c r="AM3" s="23">
        <v>43009</v>
      </c>
      <c r="AN3" s="23">
        <v>43040</v>
      </c>
      <c r="AO3" s="23">
        <v>43070</v>
      </c>
      <c r="AP3" s="23">
        <v>43101</v>
      </c>
      <c r="AQ3" s="23">
        <v>43132</v>
      </c>
      <c r="AR3" s="23">
        <v>43160</v>
      </c>
      <c r="AS3" s="23">
        <v>43191</v>
      </c>
      <c r="AT3" s="23">
        <v>43221</v>
      </c>
      <c r="AU3" s="23">
        <v>43252</v>
      </c>
      <c r="AV3" s="23">
        <v>43282</v>
      </c>
      <c r="AW3" s="23">
        <v>43313</v>
      </c>
      <c r="AX3" s="23">
        <v>43344</v>
      </c>
      <c r="AY3" s="23">
        <v>43374</v>
      </c>
      <c r="AZ3" s="23">
        <v>43405</v>
      </c>
      <c r="BA3" s="23">
        <v>43435</v>
      </c>
      <c r="BB3" s="23">
        <v>43466</v>
      </c>
      <c r="BC3" s="23">
        <v>43497</v>
      </c>
      <c r="BD3" s="23">
        <v>43525</v>
      </c>
      <c r="BE3" s="23">
        <v>43556</v>
      </c>
      <c r="BF3" s="23">
        <v>43586</v>
      </c>
      <c r="BG3" s="23">
        <v>43617</v>
      </c>
      <c r="BH3" s="23">
        <v>43647</v>
      </c>
      <c r="BI3" s="23">
        <v>43678</v>
      </c>
      <c r="BJ3" s="23">
        <v>43709</v>
      </c>
      <c r="BK3" s="23">
        <v>43739</v>
      </c>
      <c r="BL3" s="23">
        <v>43770</v>
      </c>
      <c r="BM3" s="23">
        <v>43800</v>
      </c>
      <c r="BN3" s="23">
        <v>43831</v>
      </c>
      <c r="BO3" s="23">
        <v>43862</v>
      </c>
      <c r="BP3" s="23">
        <v>43891</v>
      </c>
      <c r="BQ3" s="23">
        <v>43922</v>
      </c>
      <c r="BR3" s="23">
        <v>43952</v>
      </c>
      <c r="BS3" s="23">
        <v>43983</v>
      </c>
      <c r="BT3" s="23">
        <v>44013</v>
      </c>
      <c r="BU3" s="23">
        <v>44044</v>
      </c>
      <c r="BV3" s="23">
        <v>44075</v>
      </c>
      <c r="BW3" s="23">
        <v>44105</v>
      </c>
      <c r="BX3" s="23">
        <v>44136</v>
      </c>
      <c r="BY3" s="23">
        <v>44166</v>
      </c>
      <c r="BZ3" s="23">
        <v>44197</v>
      </c>
      <c r="CA3" s="23">
        <v>44228</v>
      </c>
      <c r="CB3" s="23">
        <v>44256</v>
      </c>
      <c r="CC3" s="23">
        <v>44287</v>
      </c>
      <c r="CD3" s="23">
        <v>44317</v>
      </c>
      <c r="CE3" s="23">
        <v>44348</v>
      </c>
      <c r="CF3" s="23">
        <v>44378</v>
      </c>
      <c r="CG3" s="23">
        <v>44409</v>
      </c>
      <c r="CH3" s="23">
        <v>44440</v>
      </c>
      <c r="CI3" s="23">
        <v>44470</v>
      </c>
      <c r="CJ3" s="23">
        <v>44501</v>
      </c>
      <c r="CK3" s="23">
        <v>44531</v>
      </c>
      <c r="CL3" s="23">
        <v>44562</v>
      </c>
      <c r="CM3" s="23">
        <v>44593</v>
      </c>
      <c r="CN3" s="23">
        <v>44621</v>
      </c>
      <c r="CO3" s="23">
        <v>44652</v>
      </c>
      <c r="CP3" s="23">
        <v>44682</v>
      </c>
      <c r="CQ3" s="23">
        <v>44713</v>
      </c>
      <c r="CR3" s="23">
        <v>44743</v>
      </c>
      <c r="CS3" s="23">
        <v>44774</v>
      </c>
      <c r="CT3" s="23">
        <v>44805</v>
      </c>
      <c r="CU3" s="23">
        <v>44835</v>
      </c>
      <c r="CV3" s="23">
        <v>44866</v>
      </c>
      <c r="CW3" s="23">
        <v>44896</v>
      </c>
      <c r="CX3" s="23">
        <v>44927</v>
      </c>
      <c r="CY3" s="23">
        <v>44958</v>
      </c>
      <c r="CZ3" s="23">
        <v>44986</v>
      </c>
      <c r="DA3" s="23">
        <v>45017</v>
      </c>
      <c r="DB3" s="23">
        <v>45047</v>
      </c>
      <c r="DC3" s="23">
        <v>45078</v>
      </c>
      <c r="DD3" s="23">
        <v>45108</v>
      </c>
      <c r="DE3" s="23">
        <v>45139</v>
      </c>
      <c r="DF3" s="23">
        <v>45170</v>
      </c>
      <c r="DG3" s="23">
        <v>45200</v>
      </c>
      <c r="DH3" s="23">
        <v>45231</v>
      </c>
      <c r="DI3" s="23">
        <v>45261</v>
      </c>
      <c r="DJ3" s="23">
        <v>45292</v>
      </c>
      <c r="DK3" s="23">
        <v>45323</v>
      </c>
      <c r="DL3" s="23">
        <v>45352</v>
      </c>
      <c r="DM3" s="23">
        <v>45383</v>
      </c>
      <c r="DN3" s="23">
        <v>45413</v>
      </c>
      <c r="DO3" s="23">
        <v>45444</v>
      </c>
      <c r="DP3" s="23">
        <v>45474</v>
      </c>
      <c r="DQ3" s="23">
        <v>45505</v>
      </c>
      <c r="DR3" s="23">
        <v>45536</v>
      </c>
      <c r="DS3" s="23">
        <v>45566</v>
      </c>
      <c r="DT3" s="23">
        <v>45597</v>
      </c>
      <c r="DU3" s="23">
        <v>45627</v>
      </c>
    </row>
    <row r="4" spans="1:125" x14ac:dyDescent="0.25">
      <c r="A4" s="11" t="s">
        <v>219</v>
      </c>
      <c r="C4" s="12">
        <v>65000000</v>
      </c>
      <c r="D4" s="43">
        <v>45000000</v>
      </c>
      <c r="E4" s="43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3">
        <v>0</v>
      </c>
      <c r="L4" s="43">
        <v>0</v>
      </c>
      <c r="M4" s="43">
        <v>20000000</v>
      </c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</row>
    <row r="5" spans="1:125" x14ac:dyDescent="0.25">
      <c r="A5" s="11" t="s">
        <v>220</v>
      </c>
      <c r="C5" s="12">
        <v>608400</v>
      </c>
      <c r="D5" s="43">
        <v>432900</v>
      </c>
      <c r="E5" s="43">
        <v>0</v>
      </c>
      <c r="F5" s="43">
        <v>0</v>
      </c>
      <c r="G5" s="43">
        <v>0</v>
      </c>
      <c r="H5" s="43">
        <v>175500</v>
      </c>
      <c r="I5" s="43">
        <v>0</v>
      </c>
      <c r="J5" s="43">
        <v>0</v>
      </c>
      <c r="K5" s="43">
        <v>0</v>
      </c>
      <c r="L5" s="43">
        <v>0</v>
      </c>
      <c r="M5" s="43">
        <v>0</v>
      </c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</row>
    <row r="6" spans="1:125" x14ac:dyDescent="0.25">
      <c r="A6" s="11" t="s">
        <v>221</v>
      </c>
      <c r="C6" s="12">
        <v>39780</v>
      </c>
      <c r="D6" s="43">
        <v>39780</v>
      </c>
      <c r="E6" s="43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3">
        <v>0</v>
      </c>
      <c r="L6" s="43">
        <v>0</v>
      </c>
      <c r="M6" s="43">
        <v>0</v>
      </c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</row>
    <row r="7" spans="1:125" x14ac:dyDescent="0.25">
      <c r="A7" s="11" t="s">
        <v>222</v>
      </c>
      <c r="C7" s="12">
        <v>3230000</v>
      </c>
      <c r="D7" s="43">
        <v>120000</v>
      </c>
      <c r="E7" s="43">
        <v>120000</v>
      </c>
      <c r="F7" s="43">
        <v>120000</v>
      </c>
      <c r="G7" s="43">
        <v>120000</v>
      </c>
      <c r="H7" s="43">
        <v>550000</v>
      </c>
      <c r="I7" s="43">
        <v>550000</v>
      </c>
      <c r="J7" s="43">
        <v>550000</v>
      </c>
      <c r="K7" s="43">
        <v>550000</v>
      </c>
      <c r="L7" s="43">
        <v>550000</v>
      </c>
      <c r="M7" s="43">
        <v>0</v>
      </c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</row>
    <row r="8" spans="1:125" x14ac:dyDescent="0.25">
      <c r="A8" s="11" t="s">
        <v>223</v>
      </c>
      <c r="C8" s="12">
        <v>60000</v>
      </c>
      <c r="D8" s="43">
        <v>60000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3">
        <v>0</v>
      </c>
      <c r="L8" s="43">
        <v>0</v>
      </c>
      <c r="M8" s="43">
        <v>0</v>
      </c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</row>
    <row r="9" spans="1:125" x14ac:dyDescent="0.25">
      <c r="A9" s="11" t="s">
        <v>224</v>
      </c>
      <c r="C9" s="12">
        <v>8100000</v>
      </c>
      <c r="D9" s="43">
        <v>900000</v>
      </c>
      <c r="E9" s="43">
        <v>900000</v>
      </c>
      <c r="F9" s="43">
        <v>900000</v>
      </c>
      <c r="G9" s="43">
        <v>900000</v>
      </c>
      <c r="H9" s="43">
        <v>900000</v>
      </c>
      <c r="I9" s="43">
        <v>900000</v>
      </c>
      <c r="J9" s="43">
        <v>900000</v>
      </c>
      <c r="K9" s="43">
        <v>900000</v>
      </c>
      <c r="L9" s="43">
        <v>900000</v>
      </c>
      <c r="M9" s="43">
        <v>0</v>
      </c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</row>
    <row r="10" spans="1:125" s="29" customFormat="1" x14ac:dyDescent="0.25">
      <c r="A10" s="11" t="s">
        <v>225</v>
      </c>
      <c r="C10" s="12">
        <v>2500000</v>
      </c>
      <c r="D10" s="43">
        <v>2500000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0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</row>
    <row r="11" spans="1:125" x14ac:dyDescent="0.25">
      <c r="A11" s="11" t="s">
        <v>226</v>
      </c>
      <c r="C11" s="12">
        <v>2200000</v>
      </c>
      <c r="D11" s="43">
        <v>2200000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</row>
    <row r="12" spans="1:125" x14ac:dyDescent="0.25">
      <c r="A12" s="11" t="s">
        <v>227</v>
      </c>
      <c r="C12" s="12">
        <v>450000</v>
      </c>
      <c r="D12" s="43">
        <v>45000</v>
      </c>
      <c r="E12" s="43">
        <v>45000</v>
      </c>
      <c r="F12" s="43">
        <v>45000</v>
      </c>
      <c r="G12" s="43">
        <v>45000</v>
      </c>
      <c r="H12" s="43">
        <v>45000</v>
      </c>
      <c r="I12" s="43">
        <v>45000</v>
      </c>
      <c r="J12" s="43">
        <v>45000</v>
      </c>
      <c r="K12" s="43">
        <v>45000</v>
      </c>
      <c r="L12" s="43">
        <v>45000</v>
      </c>
      <c r="M12" s="43">
        <v>45000</v>
      </c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</row>
    <row r="13" spans="1:125" s="9" customFormat="1" x14ac:dyDescent="0.25">
      <c r="A13" s="20" t="s">
        <v>4</v>
      </c>
      <c r="B13" s="21"/>
      <c r="C13" s="19">
        <v>82188180</v>
      </c>
      <c r="D13" s="19">
        <v>51297680</v>
      </c>
      <c r="E13" s="19">
        <v>1065000</v>
      </c>
      <c r="F13" s="19">
        <v>1065000</v>
      </c>
      <c r="G13" s="19">
        <v>1065000</v>
      </c>
      <c r="H13" s="19">
        <v>1670500</v>
      </c>
      <c r="I13" s="19">
        <v>1495000</v>
      </c>
      <c r="J13" s="19">
        <v>1495000</v>
      </c>
      <c r="K13" s="19">
        <v>1495000</v>
      </c>
      <c r="L13" s="19">
        <v>1495000</v>
      </c>
      <c r="M13" s="19">
        <v>20045000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</row>
    <row r="14" spans="1:125" s="9" customFormat="1" x14ac:dyDescent="0.25">
      <c r="A14" s="41"/>
      <c r="B14" s="42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</row>
    <row r="15" spans="1:125" x14ac:dyDescent="0.25">
      <c r="C15" s="1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</row>
    <row r="16" spans="1:125" s="9" customFormat="1" x14ac:dyDescent="0.25">
      <c r="A16" s="160" t="s">
        <v>3</v>
      </c>
      <c r="B16" s="94"/>
      <c r="C16" s="22" t="s">
        <v>1</v>
      </c>
      <c r="D16" s="23">
        <v>41944</v>
      </c>
      <c r="E16" s="23">
        <v>41974</v>
      </c>
      <c r="F16" s="23">
        <v>42005</v>
      </c>
      <c r="G16" s="23">
        <v>42036</v>
      </c>
      <c r="H16" s="23">
        <v>42064</v>
      </c>
      <c r="I16" s="23">
        <v>42095</v>
      </c>
      <c r="J16" s="23">
        <v>42125</v>
      </c>
      <c r="K16" s="23">
        <v>42156</v>
      </c>
      <c r="L16" s="23">
        <v>42186</v>
      </c>
      <c r="M16" s="23">
        <v>42217</v>
      </c>
      <c r="N16" s="23">
        <v>42248</v>
      </c>
      <c r="O16" s="23">
        <v>42278</v>
      </c>
      <c r="P16" s="23">
        <v>42309</v>
      </c>
      <c r="Q16" s="23">
        <v>42339</v>
      </c>
      <c r="R16" s="23">
        <v>42370</v>
      </c>
      <c r="S16" s="23">
        <v>42401</v>
      </c>
      <c r="T16" s="23">
        <v>42430</v>
      </c>
      <c r="U16" s="23">
        <v>42461</v>
      </c>
      <c r="V16" s="23">
        <v>42491</v>
      </c>
      <c r="W16" s="23">
        <v>42522</v>
      </c>
      <c r="X16" s="23">
        <v>42552</v>
      </c>
      <c r="Y16" s="23">
        <v>42583</v>
      </c>
      <c r="Z16" s="23">
        <v>42614</v>
      </c>
      <c r="AA16" s="23">
        <v>42644</v>
      </c>
      <c r="AB16" s="23">
        <v>42675</v>
      </c>
      <c r="AC16" s="23">
        <v>42705</v>
      </c>
      <c r="AD16" s="23">
        <v>42736</v>
      </c>
      <c r="AE16" s="23">
        <v>42767</v>
      </c>
      <c r="AF16" s="23">
        <v>42795</v>
      </c>
      <c r="AG16" s="23">
        <v>42826</v>
      </c>
      <c r="AH16" s="23">
        <v>42856</v>
      </c>
      <c r="AI16" s="23">
        <v>42887</v>
      </c>
      <c r="AJ16" s="23">
        <v>42917</v>
      </c>
      <c r="AK16" s="23">
        <v>42948</v>
      </c>
      <c r="AL16" s="23">
        <v>42979</v>
      </c>
      <c r="AM16" s="23">
        <v>43009</v>
      </c>
      <c r="AN16" s="23">
        <v>43040</v>
      </c>
      <c r="AO16" s="23">
        <v>43070</v>
      </c>
      <c r="AP16" s="23">
        <v>43101</v>
      </c>
      <c r="AQ16" s="23">
        <v>43132</v>
      </c>
      <c r="AR16" s="23">
        <v>43160</v>
      </c>
      <c r="AS16" s="23">
        <v>43191</v>
      </c>
      <c r="AT16" s="23">
        <v>43221</v>
      </c>
      <c r="AU16" s="23">
        <v>43252</v>
      </c>
      <c r="AV16" s="23">
        <v>43282</v>
      </c>
      <c r="AW16" s="23">
        <v>43313</v>
      </c>
      <c r="AX16" s="23">
        <v>43344</v>
      </c>
      <c r="AY16" s="23">
        <v>43374</v>
      </c>
      <c r="AZ16" s="23">
        <v>43405</v>
      </c>
      <c r="BA16" s="23">
        <v>43435</v>
      </c>
      <c r="BB16" s="23">
        <v>43466</v>
      </c>
      <c r="BC16" s="23">
        <v>43497</v>
      </c>
      <c r="BD16" s="23">
        <v>43525</v>
      </c>
      <c r="BE16" s="23">
        <v>43556</v>
      </c>
      <c r="BF16" s="23">
        <v>43586</v>
      </c>
      <c r="BG16" s="23">
        <v>43617</v>
      </c>
      <c r="BH16" s="23">
        <v>43647</v>
      </c>
      <c r="BI16" s="23">
        <v>43678</v>
      </c>
      <c r="BJ16" s="23">
        <v>43709</v>
      </c>
      <c r="BK16" s="23">
        <v>43739</v>
      </c>
      <c r="BL16" s="23">
        <v>43770</v>
      </c>
      <c r="BM16" s="23">
        <v>43800</v>
      </c>
      <c r="BN16" s="23">
        <v>43831</v>
      </c>
      <c r="BO16" s="23">
        <v>43862</v>
      </c>
      <c r="BP16" s="23">
        <v>43891</v>
      </c>
      <c r="BQ16" s="23">
        <v>43922</v>
      </c>
      <c r="BR16" s="23">
        <v>43952</v>
      </c>
      <c r="BS16" s="23">
        <v>43983</v>
      </c>
      <c r="BT16" s="23">
        <v>44013</v>
      </c>
      <c r="BU16" s="23">
        <v>44044</v>
      </c>
      <c r="BV16" s="23">
        <v>44075</v>
      </c>
      <c r="BW16" s="23">
        <v>44105</v>
      </c>
      <c r="BX16" s="23">
        <v>44136</v>
      </c>
      <c r="BY16" s="23">
        <v>44166</v>
      </c>
      <c r="BZ16" s="23">
        <v>44197</v>
      </c>
      <c r="CA16" s="23">
        <v>44228</v>
      </c>
      <c r="CB16" s="23">
        <v>44256</v>
      </c>
      <c r="CC16" s="23">
        <v>44287</v>
      </c>
      <c r="CD16" s="23">
        <v>44317</v>
      </c>
      <c r="CE16" s="23">
        <v>44348</v>
      </c>
      <c r="CF16" s="23">
        <v>44378</v>
      </c>
      <c r="CG16" s="23">
        <v>44409</v>
      </c>
      <c r="CH16" s="23">
        <v>44440</v>
      </c>
      <c r="CI16" s="23">
        <v>44470</v>
      </c>
      <c r="CJ16" s="23">
        <v>44501</v>
      </c>
      <c r="CK16" s="23">
        <v>44531</v>
      </c>
      <c r="CL16" s="23">
        <v>44562</v>
      </c>
      <c r="CM16" s="23">
        <v>44593</v>
      </c>
      <c r="CN16" s="23">
        <v>44621</v>
      </c>
      <c r="CO16" s="23">
        <v>44652</v>
      </c>
      <c r="CP16" s="23">
        <v>44682</v>
      </c>
      <c r="CQ16" s="23">
        <v>44713</v>
      </c>
      <c r="CR16" s="23">
        <v>44743</v>
      </c>
      <c r="CS16" s="23">
        <v>44774</v>
      </c>
      <c r="CT16" s="23">
        <v>44805</v>
      </c>
      <c r="CU16" s="23">
        <v>44835</v>
      </c>
      <c r="CV16" s="23">
        <v>44866</v>
      </c>
      <c r="CW16" s="23">
        <v>44896</v>
      </c>
      <c r="CX16" s="23">
        <v>44927</v>
      </c>
      <c r="CY16" s="23">
        <v>44958</v>
      </c>
      <c r="CZ16" s="23">
        <v>44986</v>
      </c>
      <c r="DA16" s="23">
        <v>45017</v>
      </c>
      <c r="DB16" s="23">
        <v>45047</v>
      </c>
      <c r="DC16" s="23">
        <v>45078</v>
      </c>
      <c r="DD16" s="23">
        <v>45108</v>
      </c>
      <c r="DE16" s="23">
        <v>45139</v>
      </c>
      <c r="DF16" s="23">
        <v>45170</v>
      </c>
      <c r="DG16" s="23">
        <v>45200</v>
      </c>
      <c r="DH16" s="23">
        <v>45231</v>
      </c>
      <c r="DI16" s="23">
        <v>45261</v>
      </c>
      <c r="DJ16" s="23">
        <v>45292</v>
      </c>
      <c r="DK16" s="23">
        <v>45323</v>
      </c>
      <c r="DL16" s="23">
        <v>45352</v>
      </c>
      <c r="DM16" s="23">
        <v>45383</v>
      </c>
      <c r="DN16" s="23">
        <v>45413</v>
      </c>
      <c r="DO16" s="23">
        <v>45444</v>
      </c>
      <c r="DP16" s="23">
        <v>45474</v>
      </c>
      <c r="DQ16" s="23">
        <v>45505</v>
      </c>
      <c r="DR16" s="23">
        <v>45536</v>
      </c>
      <c r="DS16" s="23">
        <v>45566</v>
      </c>
      <c r="DT16" s="23">
        <v>45597</v>
      </c>
      <c r="DU16" s="23">
        <v>45627</v>
      </c>
    </row>
    <row r="17" spans="1:125" x14ac:dyDescent="0.25">
      <c r="A17" s="11" t="s">
        <v>60</v>
      </c>
      <c r="B17" s="96" t="s">
        <v>61</v>
      </c>
      <c r="C17" s="12"/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4498644.0677966103</v>
      </c>
      <c r="J17" s="13">
        <v>4498644.0677966103</v>
      </c>
      <c r="K17" s="13">
        <v>4498644.0677966103</v>
      </c>
      <c r="L17" s="13">
        <v>4498644.0677966103</v>
      </c>
      <c r="M17" s="13">
        <v>69566440.677966118</v>
      </c>
      <c r="N17" s="13">
        <v>69566440.677966118</v>
      </c>
      <c r="O17" s="13">
        <v>69566440.677966118</v>
      </c>
      <c r="P17" s="13">
        <v>69566440.677966118</v>
      </c>
      <c r="Q17" s="13">
        <v>69566440.677966118</v>
      </c>
      <c r="R17" s="13">
        <v>69566440.677966118</v>
      </c>
      <c r="S17" s="13">
        <v>69566440.677966118</v>
      </c>
      <c r="T17" s="13">
        <v>69566440.677966118</v>
      </c>
      <c r="U17" s="13">
        <v>69566440.677966118</v>
      </c>
      <c r="V17" s="13">
        <v>69566440.677966118</v>
      </c>
      <c r="W17" s="13">
        <v>69566440.677966118</v>
      </c>
      <c r="X17" s="13">
        <v>69566440.677966118</v>
      </c>
      <c r="Y17" s="13">
        <v>69566440.677966118</v>
      </c>
      <c r="Z17" s="13">
        <v>69566440.677966118</v>
      </c>
      <c r="AA17" s="13">
        <v>69566440.677966118</v>
      </c>
      <c r="AB17" s="13">
        <v>69566440.677966118</v>
      </c>
      <c r="AC17" s="13">
        <v>69566440.677966118</v>
      </c>
      <c r="AD17" s="13">
        <v>69566440.677966118</v>
      </c>
      <c r="AE17" s="13">
        <v>69566440.677966118</v>
      </c>
      <c r="AF17" s="13">
        <v>69566440.677966118</v>
      </c>
      <c r="AG17" s="13">
        <v>69566440.677966118</v>
      </c>
      <c r="AH17" s="13">
        <v>69566440.677966118</v>
      </c>
      <c r="AI17" s="13">
        <v>69566440.677966118</v>
      </c>
      <c r="AJ17" s="13">
        <v>69566440.677966118</v>
      </c>
      <c r="AK17" s="13">
        <v>69566440.677966118</v>
      </c>
      <c r="AL17" s="13">
        <v>69566440.677966118</v>
      </c>
      <c r="AM17" s="13">
        <v>69566440.677966118</v>
      </c>
      <c r="AN17" s="13">
        <v>69566440.677966118</v>
      </c>
      <c r="AO17" s="13">
        <v>69566440.677966118</v>
      </c>
      <c r="AP17" s="13">
        <v>69566440.677966118</v>
      </c>
      <c r="AQ17" s="13">
        <v>69566440.677966118</v>
      </c>
      <c r="AR17" s="13">
        <v>69566440.677966118</v>
      </c>
      <c r="AS17" s="13">
        <v>69566440.677966118</v>
      </c>
      <c r="AT17" s="13">
        <v>69566440.677966118</v>
      </c>
      <c r="AU17" s="13">
        <v>69566440.677966118</v>
      </c>
      <c r="AV17" s="13">
        <v>69566440.677966118</v>
      </c>
      <c r="AW17" s="13">
        <v>69566440.677966118</v>
      </c>
      <c r="AX17" s="13">
        <v>69566440.677966118</v>
      </c>
      <c r="AY17" s="13">
        <v>69566440.677966118</v>
      </c>
      <c r="AZ17" s="13">
        <v>69566440.677966118</v>
      </c>
      <c r="BA17" s="13">
        <v>69566440.677966118</v>
      </c>
      <c r="BB17" s="13">
        <v>69566440.677966118</v>
      </c>
      <c r="BC17" s="13">
        <v>69566440.677966118</v>
      </c>
      <c r="BD17" s="13">
        <v>69566440.677966118</v>
      </c>
      <c r="BE17" s="13">
        <v>69566440.677966118</v>
      </c>
      <c r="BF17" s="13">
        <v>69566440.677966118</v>
      </c>
      <c r="BG17" s="13">
        <v>69566440.677966118</v>
      </c>
      <c r="BH17" s="13">
        <v>69566440.677966118</v>
      </c>
      <c r="BI17" s="13">
        <v>69566440.677966118</v>
      </c>
      <c r="BJ17" s="13">
        <v>69566440.677966118</v>
      </c>
      <c r="BK17" s="13">
        <v>69566440.677966118</v>
      </c>
      <c r="BL17" s="13">
        <v>69566440.677966118</v>
      </c>
      <c r="BM17" s="13">
        <v>69566440.677966118</v>
      </c>
      <c r="BN17" s="13">
        <v>69566440.677966118</v>
      </c>
      <c r="BO17" s="13">
        <v>69566440.677966118</v>
      </c>
      <c r="BP17" s="13">
        <v>69566440.677966118</v>
      </c>
      <c r="BQ17" s="13">
        <v>69566440.677966118</v>
      </c>
      <c r="BR17" s="13">
        <v>69566440.677966118</v>
      </c>
      <c r="BS17" s="13">
        <v>69566440.677966118</v>
      </c>
      <c r="BT17" s="13">
        <v>69566440.677966118</v>
      </c>
      <c r="BU17" s="13">
        <v>69566440.677966118</v>
      </c>
      <c r="BV17" s="13">
        <v>69566440.677966118</v>
      </c>
      <c r="BW17" s="13">
        <v>69566440.677966118</v>
      </c>
      <c r="BX17" s="13">
        <v>69566440.677966118</v>
      </c>
      <c r="BY17" s="13">
        <v>69566440.677966118</v>
      </c>
      <c r="BZ17" s="13">
        <v>69566440.677966118</v>
      </c>
      <c r="CA17" s="13">
        <v>69566440.677966118</v>
      </c>
      <c r="CB17" s="13">
        <v>69566440.677966118</v>
      </c>
      <c r="CC17" s="13">
        <v>69566440.677966118</v>
      </c>
      <c r="CD17" s="13">
        <v>69566440.677966118</v>
      </c>
      <c r="CE17" s="13">
        <v>69566440.677966118</v>
      </c>
      <c r="CF17" s="13">
        <v>69566440.677966118</v>
      </c>
      <c r="CG17" s="13">
        <v>69566440.677966118</v>
      </c>
      <c r="CH17" s="13">
        <v>69566440.677966118</v>
      </c>
      <c r="CI17" s="13">
        <v>69566440.677966118</v>
      </c>
      <c r="CJ17" s="13">
        <v>69566440.677966118</v>
      </c>
      <c r="CK17" s="13">
        <v>69566440.677966118</v>
      </c>
      <c r="CL17" s="13">
        <v>69566440.677966118</v>
      </c>
      <c r="CM17" s="13">
        <v>69566440.677966118</v>
      </c>
      <c r="CN17" s="13">
        <v>69566440.677966118</v>
      </c>
      <c r="CO17" s="13">
        <v>69566440.677966118</v>
      </c>
      <c r="CP17" s="13">
        <v>69566440.677966118</v>
      </c>
      <c r="CQ17" s="13">
        <v>69566440.677966118</v>
      </c>
      <c r="CR17" s="13">
        <v>69566440.677966118</v>
      </c>
      <c r="CS17" s="13">
        <v>69566440.677966118</v>
      </c>
      <c r="CT17" s="13">
        <v>69566440.677966118</v>
      </c>
      <c r="CU17" s="13">
        <v>69566440.677966118</v>
      </c>
      <c r="CV17" s="13">
        <v>69566440.677966118</v>
      </c>
      <c r="CW17" s="13">
        <v>69566440.677966118</v>
      </c>
      <c r="CX17" s="13">
        <v>69566440.677966118</v>
      </c>
      <c r="CY17" s="13">
        <v>69566440.677966118</v>
      </c>
      <c r="CZ17" s="13">
        <v>69566440.677966118</v>
      </c>
      <c r="DA17" s="13">
        <v>69566440.677966118</v>
      </c>
      <c r="DB17" s="13">
        <v>69566440.677966118</v>
      </c>
      <c r="DC17" s="13">
        <v>69566440.677966118</v>
      </c>
      <c r="DD17" s="13">
        <v>69566440.677966118</v>
      </c>
      <c r="DE17" s="13">
        <v>69566440.677966118</v>
      </c>
      <c r="DF17" s="13">
        <v>69566440.677966118</v>
      </c>
      <c r="DG17" s="13">
        <v>69566440.677966118</v>
      </c>
      <c r="DH17" s="13">
        <v>69566440.677966118</v>
      </c>
      <c r="DI17" s="13">
        <v>69566440.677966118</v>
      </c>
      <c r="DJ17" s="13">
        <v>69566440.677966118</v>
      </c>
      <c r="DK17" s="13">
        <v>69566440.677966118</v>
      </c>
      <c r="DL17" s="13">
        <v>69566440.677966118</v>
      </c>
      <c r="DM17" s="13">
        <v>69566440.677966118</v>
      </c>
      <c r="DN17" s="13">
        <v>69566440.677966118</v>
      </c>
      <c r="DO17" s="13">
        <v>69566440.677966118</v>
      </c>
      <c r="DP17" s="13">
        <v>69566440.677966118</v>
      </c>
      <c r="DQ17" s="13">
        <v>69566440.677966118</v>
      </c>
      <c r="DR17" s="13">
        <v>69566440.677966118</v>
      </c>
      <c r="DS17" s="13">
        <v>69566440.677966118</v>
      </c>
      <c r="DT17" s="13">
        <v>69566440.677966118</v>
      </c>
      <c r="DU17" s="13">
        <v>69566440.677966118</v>
      </c>
    </row>
    <row r="18" spans="1:125" hidden="1" outlineLevel="1" x14ac:dyDescent="0.25">
      <c r="A18" s="18" t="s">
        <v>219</v>
      </c>
      <c r="B18" s="53">
        <v>10</v>
      </c>
      <c r="C18" s="12"/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55084745.762711868</v>
      </c>
      <c r="N18" s="17">
        <v>55084745.762711868</v>
      </c>
      <c r="O18" s="17">
        <v>55084745.762711868</v>
      </c>
      <c r="P18" s="17">
        <v>55084745.762711868</v>
      </c>
      <c r="Q18" s="17">
        <v>55084745.762711868</v>
      </c>
      <c r="R18" s="17">
        <v>55084745.762711868</v>
      </c>
      <c r="S18" s="17">
        <v>55084745.762711868</v>
      </c>
      <c r="T18" s="17">
        <v>55084745.762711868</v>
      </c>
      <c r="U18" s="17">
        <v>55084745.762711868</v>
      </c>
      <c r="V18" s="17">
        <v>55084745.762711868</v>
      </c>
      <c r="W18" s="17">
        <v>55084745.762711868</v>
      </c>
      <c r="X18" s="17">
        <v>55084745.762711868</v>
      </c>
      <c r="Y18" s="17">
        <v>55084745.762711868</v>
      </c>
      <c r="Z18" s="17">
        <v>55084745.762711868</v>
      </c>
      <c r="AA18" s="17">
        <v>55084745.762711868</v>
      </c>
      <c r="AB18" s="17">
        <v>55084745.762711868</v>
      </c>
      <c r="AC18" s="17">
        <v>55084745.762711868</v>
      </c>
      <c r="AD18" s="17">
        <v>55084745.762711868</v>
      </c>
      <c r="AE18" s="17">
        <v>55084745.762711868</v>
      </c>
      <c r="AF18" s="17">
        <v>55084745.762711868</v>
      </c>
      <c r="AG18" s="17">
        <v>55084745.762711868</v>
      </c>
      <c r="AH18" s="17">
        <v>55084745.762711868</v>
      </c>
      <c r="AI18" s="17">
        <v>55084745.762711868</v>
      </c>
      <c r="AJ18" s="17">
        <v>55084745.762711868</v>
      </c>
      <c r="AK18" s="17">
        <v>55084745.762711868</v>
      </c>
      <c r="AL18" s="17">
        <v>55084745.762711868</v>
      </c>
      <c r="AM18" s="17">
        <v>55084745.762711868</v>
      </c>
      <c r="AN18" s="17">
        <v>55084745.762711868</v>
      </c>
      <c r="AO18" s="17">
        <v>55084745.762711868</v>
      </c>
      <c r="AP18" s="17">
        <v>55084745.762711868</v>
      </c>
      <c r="AQ18" s="17">
        <v>55084745.762711868</v>
      </c>
      <c r="AR18" s="17">
        <v>55084745.762711868</v>
      </c>
      <c r="AS18" s="17">
        <v>55084745.762711868</v>
      </c>
      <c r="AT18" s="17">
        <v>55084745.762711868</v>
      </c>
      <c r="AU18" s="17">
        <v>55084745.762711868</v>
      </c>
      <c r="AV18" s="17">
        <v>55084745.762711868</v>
      </c>
      <c r="AW18" s="17">
        <v>55084745.762711868</v>
      </c>
      <c r="AX18" s="17">
        <v>55084745.762711868</v>
      </c>
      <c r="AY18" s="17">
        <v>55084745.762711868</v>
      </c>
      <c r="AZ18" s="17">
        <v>55084745.762711868</v>
      </c>
      <c r="BA18" s="17">
        <v>55084745.762711868</v>
      </c>
      <c r="BB18" s="17">
        <v>55084745.762711868</v>
      </c>
      <c r="BC18" s="17">
        <v>55084745.762711868</v>
      </c>
      <c r="BD18" s="17">
        <v>55084745.762711868</v>
      </c>
      <c r="BE18" s="17">
        <v>55084745.762711868</v>
      </c>
      <c r="BF18" s="17">
        <v>55084745.762711868</v>
      </c>
      <c r="BG18" s="17">
        <v>55084745.762711868</v>
      </c>
      <c r="BH18" s="17">
        <v>55084745.762711868</v>
      </c>
      <c r="BI18" s="17">
        <v>55084745.762711868</v>
      </c>
      <c r="BJ18" s="17">
        <v>55084745.762711868</v>
      </c>
      <c r="BK18" s="17">
        <v>55084745.762711868</v>
      </c>
      <c r="BL18" s="17">
        <v>55084745.762711868</v>
      </c>
      <c r="BM18" s="17">
        <v>55084745.762711868</v>
      </c>
      <c r="BN18" s="17">
        <v>55084745.762711868</v>
      </c>
      <c r="BO18" s="17">
        <v>55084745.762711868</v>
      </c>
      <c r="BP18" s="17">
        <v>55084745.762711868</v>
      </c>
      <c r="BQ18" s="17">
        <v>55084745.762711868</v>
      </c>
      <c r="BR18" s="17">
        <v>55084745.762711868</v>
      </c>
      <c r="BS18" s="17">
        <v>55084745.762711868</v>
      </c>
      <c r="BT18" s="17">
        <v>55084745.762711868</v>
      </c>
      <c r="BU18" s="17">
        <v>55084745.762711868</v>
      </c>
      <c r="BV18" s="17">
        <v>55084745.762711868</v>
      </c>
      <c r="BW18" s="17">
        <v>55084745.762711868</v>
      </c>
      <c r="BX18" s="17">
        <v>55084745.762711868</v>
      </c>
      <c r="BY18" s="17">
        <v>55084745.762711868</v>
      </c>
      <c r="BZ18" s="17">
        <v>55084745.762711868</v>
      </c>
      <c r="CA18" s="17">
        <v>55084745.762711868</v>
      </c>
      <c r="CB18" s="17">
        <v>55084745.762711868</v>
      </c>
      <c r="CC18" s="17">
        <v>55084745.762711868</v>
      </c>
      <c r="CD18" s="17">
        <v>55084745.762711868</v>
      </c>
      <c r="CE18" s="17">
        <v>55084745.762711868</v>
      </c>
      <c r="CF18" s="17">
        <v>55084745.762711868</v>
      </c>
      <c r="CG18" s="17">
        <v>55084745.762711868</v>
      </c>
      <c r="CH18" s="17">
        <v>55084745.762711868</v>
      </c>
      <c r="CI18" s="17">
        <v>55084745.762711868</v>
      </c>
      <c r="CJ18" s="17">
        <v>55084745.762711868</v>
      </c>
      <c r="CK18" s="17">
        <v>55084745.762711868</v>
      </c>
      <c r="CL18" s="17">
        <v>55084745.762711868</v>
      </c>
      <c r="CM18" s="17">
        <v>55084745.762711868</v>
      </c>
      <c r="CN18" s="17">
        <v>55084745.762711868</v>
      </c>
      <c r="CO18" s="17">
        <v>55084745.762711868</v>
      </c>
      <c r="CP18" s="17">
        <v>55084745.762711868</v>
      </c>
      <c r="CQ18" s="17">
        <v>55084745.762711868</v>
      </c>
      <c r="CR18" s="17">
        <v>55084745.762711868</v>
      </c>
      <c r="CS18" s="17">
        <v>55084745.762711868</v>
      </c>
      <c r="CT18" s="17">
        <v>55084745.762711868</v>
      </c>
      <c r="CU18" s="17">
        <v>55084745.762711868</v>
      </c>
      <c r="CV18" s="17">
        <v>55084745.762711868</v>
      </c>
      <c r="CW18" s="17">
        <v>55084745.762711868</v>
      </c>
      <c r="CX18" s="17">
        <v>55084745.762711868</v>
      </c>
      <c r="CY18" s="17">
        <v>55084745.762711868</v>
      </c>
      <c r="CZ18" s="17">
        <v>55084745.762711868</v>
      </c>
      <c r="DA18" s="17">
        <v>55084745.762711868</v>
      </c>
      <c r="DB18" s="17">
        <v>55084745.762711868</v>
      </c>
      <c r="DC18" s="17">
        <v>55084745.762711868</v>
      </c>
      <c r="DD18" s="17">
        <v>55084745.762711868</v>
      </c>
      <c r="DE18" s="17">
        <v>55084745.762711868</v>
      </c>
      <c r="DF18" s="17">
        <v>55084745.762711868</v>
      </c>
      <c r="DG18" s="17">
        <v>55084745.762711868</v>
      </c>
      <c r="DH18" s="17">
        <v>55084745.762711868</v>
      </c>
      <c r="DI18" s="17">
        <v>55084745.762711868</v>
      </c>
      <c r="DJ18" s="17">
        <v>55084745.762711868</v>
      </c>
      <c r="DK18" s="17">
        <v>55084745.762711868</v>
      </c>
      <c r="DL18" s="17">
        <v>55084745.762711868</v>
      </c>
      <c r="DM18" s="17">
        <v>55084745.762711868</v>
      </c>
      <c r="DN18" s="17">
        <v>55084745.762711868</v>
      </c>
      <c r="DO18" s="17">
        <v>55084745.762711868</v>
      </c>
      <c r="DP18" s="17">
        <v>55084745.762711868</v>
      </c>
      <c r="DQ18" s="17">
        <v>55084745.762711868</v>
      </c>
      <c r="DR18" s="17">
        <v>55084745.762711868</v>
      </c>
      <c r="DS18" s="17">
        <v>55084745.762711868</v>
      </c>
      <c r="DT18" s="17">
        <v>55084745.762711868</v>
      </c>
      <c r="DU18" s="17">
        <v>55084745.762711868</v>
      </c>
    </row>
    <row r="19" spans="1:125" hidden="1" outlineLevel="1" x14ac:dyDescent="0.25">
      <c r="A19" s="18" t="s">
        <v>220</v>
      </c>
      <c r="B19" s="53">
        <v>6</v>
      </c>
      <c r="C19" s="12"/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515593.22033898305</v>
      </c>
      <c r="J19" s="17">
        <v>515593.22033898305</v>
      </c>
      <c r="K19" s="17">
        <v>515593.22033898305</v>
      </c>
      <c r="L19" s="17">
        <v>515593.22033898305</v>
      </c>
      <c r="M19" s="17">
        <v>515593.22033898305</v>
      </c>
      <c r="N19" s="17">
        <v>515593.22033898305</v>
      </c>
      <c r="O19" s="17">
        <v>515593.22033898305</v>
      </c>
      <c r="P19" s="17">
        <v>515593.22033898305</v>
      </c>
      <c r="Q19" s="17">
        <v>515593.22033898305</v>
      </c>
      <c r="R19" s="17">
        <v>515593.22033898305</v>
      </c>
      <c r="S19" s="17">
        <v>515593.22033898305</v>
      </c>
      <c r="T19" s="17">
        <v>515593.22033898305</v>
      </c>
      <c r="U19" s="17">
        <v>515593.22033898305</v>
      </c>
      <c r="V19" s="17">
        <v>515593.22033898305</v>
      </c>
      <c r="W19" s="17">
        <v>515593.22033898305</v>
      </c>
      <c r="X19" s="17">
        <v>515593.22033898305</v>
      </c>
      <c r="Y19" s="17">
        <v>515593.22033898305</v>
      </c>
      <c r="Z19" s="17">
        <v>515593.22033898305</v>
      </c>
      <c r="AA19" s="17">
        <v>515593.22033898305</v>
      </c>
      <c r="AB19" s="17">
        <v>515593.22033898305</v>
      </c>
      <c r="AC19" s="17">
        <v>515593.22033898305</v>
      </c>
      <c r="AD19" s="17">
        <v>515593.22033898305</v>
      </c>
      <c r="AE19" s="17">
        <v>515593.22033898305</v>
      </c>
      <c r="AF19" s="17">
        <v>515593.22033898305</v>
      </c>
      <c r="AG19" s="17">
        <v>515593.22033898305</v>
      </c>
      <c r="AH19" s="17">
        <v>515593.22033898305</v>
      </c>
      <c r="AI19" s="17">
        <v>515593.22033898305</v>
      </c>
      <c r="AJ19" s="17">
        <v>515593.22033898305</v>
      </c>
      <c r="AK19" s="17">
        <v>515593.22033898305</v>
      </c>
      <c r="AL19" s="17">
        <v>515593.22033898305</v>
      </c>
      <c r="AM19" s="17">
        <v>515593.22033898305</v>
      </c>
      <c r="AN19" s="17">
        <v>515593.22033898305</v>
      </c>
      <c r="AO19" s="17">
        <v>515593.22033898305</v>
      </c>
      <c r="AP19" s="17">
        <v>515593.22033898305</v>
      </c>
      <c r="AQ19" s="17">
        <v>515593.22033898305</v>
      </c>
      <c r="AR19" s="17">
        <v>515593.22033898305</v>
      </c>
      <c r="AS19" s="17">
        <v>515593.22033898305</v>
      </c>
      <c r="AT19" s="17">
        <v>515593.22033898305</v>
      </c>
      <c r="AU19" s="17">
        <v>515593.22033898305</v>
      </c>
      <c r="AV19" s="17">
        <v>515593.22033898305</v>
      </c>
      <c r="AW19" s="17">
        <v>515593.22033898305</v>
      </c>
      <c r="AX19" s="17">
        <v>515593.22033898305</v>
      </c>
      <c r="AY19" s="17">
        <v>515593.22033898305</v>
      </c>
      <c r="AZ19" s="17">
        <v>515593.22033898305</v>
      </c>
      <c r="BA19" s="17">
        <v>515593.22033898305</v>
      </c>
      <c r="BB19" s="17">
        <v>515593.22033898305</v>
      </c>
      <c r="BC19" s="17">
        <v>515593.22033898305</v>
      </c>
      <c r="BD19" s="17">
        <v>515593.22033898305</v>
      </c>
      <c r="BE19" s="17">
        <v>515593.22033898305</v>
      </c>
      <c r="BF19" s="17">
        <v>515593.22033898305</v>
      </c>
      <c r="BG19" s="17">
        <v>515593.22033898305</v>
      </c>
      <c r="BH19" s="17">
        <v>515593.22033898305</v>
      </c>
      <c r="BI19" s="17">
        <v>515593.22033898305</v>
      </c>
      <c r="BJ19" s="17">
        <v>515593.22033898305</v>
      </c>
      <c r="BK19" s="17">
        <v>515593.22033898305</v>
      </c>
      <c r="BL19" s="17">
        <v>515593.22033898305</v>
      </c>
      <c r="BM19" s="17">
        <v>515593.22033898305</v>
      </c>
      <c r="BN19" s="17">
        <v>515593.22033898305</v>
      </c>
      <c r="BO19" s="17">
        <v>515593.22033898305</v>
      </c>
      <c r="BP19" s="17">
        <v>515593.22033898305</v>
      </c>
      <c r="BQ19" s="17">
        <v>515593.22033898305</v>
      </c>
      <c r="BR19" s="17">
        <v>515593.22033898305</v>
      </c>
      <c r="BS19" s="17">
        <v>515593.22033898305</v>
      </c>
      <c r="BT19" s="17">
        <v>515593.22033898305</v>
      </c>
      <c r="BU19" s="17">
        <v>515593.22033898305</v>
      </c>
      <c r="BV19" s="17">
        <v>515593.22033898305</v>
      </c>
      <c r="BW19" s="17">
        <v>515593.22033898305</v>
      </c>
      <c r="BX19" s="17">
        <v>515593.22033898305</v>
      </c>
      <c r="BY19" s="17">
        <v>515593.22033898305</v>
      </c>
      <c r="BZ19" s="17">
        <v>515593.22033898305</v>
      </c>
      <c r="CA19" s="17">
        <v>515593.22033898305</v>
      </c>
      <c r="CB19" s="17">
        <v>515593.22033898305</v>
      </c>
      <c r="CC19" s="17">
        <v>515593.22033898305</v>
      </c>
      <c r="CD19" s="17">
        <v>515593.22033898305</v>
      </c>
      <c r="CE19" s="17">
        <v>515593.22033898305</v>
      </c>
      <c r="CF19" s="17">
        <v>515593.22033898305</v>
      </c>
      <c r="CG19" s="17">
        <v>515593.22033898305</v>
      </c>
      <c r="CH19" s="17">
        <v>515593.22033898305</v>
      </c>
      <c r="CI19" s="17">
        <v>515593.22033898305</v>
      </c>
      <c r="CJ19" s="17">
        <v>515593.22033898305</v>
      </c>
      <c r="CK19" s="17">
        <v>515593.22033898305</v>
      </c>
      <c r="CL19" s="17">
        <v>515593.22033898305</v>
      </c>
      <c r="CM19" s="17">
        <v>515593.22033898305</v>
      </c>
      <c r="CN19" s="17">
        <v>515593.22033898305</v>
      </c>
      <c r="CO19" s="17">
        <v>515593.22033898305</v>
      </c>
      <c r="CP19" s="17">
        <v>515593.22033898305</v>
      </c>
      <c r="CQ19" s="17">
        <v>515593.22033898305</v>
      </c>
      <c r="CR19" s="17">
        <v>515593.22033898305</v>
      </c>
      <c r="CS19" s="17">
        <v>515593.22033898305</v>
      </c>
      <c r="CT19" s="17">
        <v>515593.22033898305</v>
      </c>
      <c r="CU19" s="17">
        <v>515593.22033898305</v>
      </c>
      <c r="CV19" s="17">
        <v>515593.22033898305</v>
      </c>
      <c r="CW19" s="17">
        <v>515593.22033898305</v>
      </c>
      <c r="CX19" s="17">
        <v>515593.22033898305</v>
      </c>
      <c r="CY19" s="17">
        <v>515593.22033898305</v>
      </c>
      <c r="CZ19" s="17">
        <v>515593.22033898305</v>
      </c>
      <c r="DA19" s="17">
        <v>515593.22033898305</v>
      </c>
      <c r="DB19" s="17">
        <v>515593.22033898305</v>
      </c>
      <c r="DC19" s="17">
        <v>515593.22033898305</v>
      </c>
      <c r="DD19" s="17">
        <v>515593.22033898305</v>
      </c>
      <c r="DE19" s="17">
        <v>515593.22033898305</v>
      </c>
      <c r="DF19" s="17">
        <v>515593.22033898305</v>
      </c>
      <c r="DG19" s="17">
        <v>515593.22033898305</v>
      </c>
      <c r="DH19" s="17">
        <v>515593.22033898305</v>
      </c>
      <c r="DI19" s="17">
        <v>515593.22033898305</v>
      </c>
      <c r="DJ19" s="17">
        <v>515593.22033898305</v>
      </c>
      <c r="DK19" s="17">
        <v>515593.22033898305</v>
      </c>
      <c r="DL19" s="17">
        <v>515593.22033898305</v>
      </c>
      <c r="DM19" s="17">
        <v>515593.22033898305</v>
      </c>
      <c r="DN19" s="17">
        <v>515593.22033898305</v>
      </c>
      <c r="DO19" s="17">
        <v>515593.22033898305</v>
      </c>
      <c r="DP19" s="17">
        <v>515593.22033898305</v>
      </c>
      <c r="DQ19" s="17">
        <v>515593.22033898305</v>
      </c>
      <c r="DR19" s="17">
        <v>515593.22033898305</v>
      </c>
      <c r="DS19" s="17">
        <v>515593.22033898305</v>
      </c>
      <c r="DT19" s="17">
        <v>515593.22033898305</v>
      </c>
      <c r="DU19" s="17">
        <v>515593.22033898305</v>
      </c>
    </row>
    <row r="20" spans="1:125" hidden="1" outlineLevel="1" x14ac:dyDescent="0.25">
      <c r="A20" s="18" t="s">
        <v>221</v>
      </c>
      <c r="B20" s="53"/>
      <c r="C20" s="12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</row>
    <row r="21" spans="1:125" hidden="1" outlineLevel="1" x14ac:dyDescent="0.25">
      <c r="A21" s="18" t="s">
        <v>222</v>
      </c>
      <c r="B21" s="53">
        <v>10</v>
      </c>
      <c r="C21" s="12"/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2737288.1355932206</v>
      </c>
      <c r="N21" s="17">
        <v>2737288.1355932206</v>
      </c>
      <c r="O21" s="17">
        <v>2737288.1355932206</v>
      </c>
      <c r="P21" s="17">
        <v>2737288.1355932206</v>
      </c>
      <c r="Q21" s="17">
        <v>2737288.1355932206</v>
      </c>
      <c r="R21" s="17">
        <v>2737288.1355932206</v>
      </c>
      <c r="S21" s="17">
        <v>2737288.1355932206</v>
      </c>
      <c r="T21" s="17">
        <v>2737288.1355932206</v>
      </c>
      <c r="U21" s="17">
        <v>2737288.1355932206</v>
      </c>
      <c r="V21" s="17">
        <v>2737288.1355932206</v>
      </c>
      <c r="W21" s="17">
        <v>2737288.1355932206</v>
      </c>
      <c r="X21" s="17">
        <v>2737288.1355932206</v>
      </c>
      <c r="Y21" s="17">
        <v>2737288.1355932206</v>
      </c>
      <c r="Z21" s="17">
        <v>2737288.1355932206</v>
      </c>
      <c r="AA21" s="17">
        <v>2737288.1355932206</v>
      </c>
      <c r="AB21" s="17">
        <v>2737288.1355932206</v>
      </c>
      <c r="AC21" s="17">
        <v>2737288.1355932206</v>
      </c>
      <c r="AD21" s="17">
        <v>2737288.1355932206</v>
      </c>
      <c r="AE21" s="17">
        <v>2737288.1355932206</v>
      </c>
      <c r="AF21" s="17">
        <v>2737288.1355932206</v>
      </c>
      <c r="AG21" s="17">
        <v>2737288.1355932206</v>
      </c>
      <c r="AH21" s="17">
        <v>2737288.1355932206</v>
      </c>
      <c r="AI21" s="17">
        <v>2737288.1355932206</v>
      </c>
      <c r="AJ21" s="17">
        <v>2737288.1355932206</v>
      </c>
      <c r="AK21" s="17">
        <v>2737288.1355932206</v>
      </c>
      <c r="AL21" s="17">
        <v>2737288.1355932206</v>
      </c>
      <c r="AM21" s="17">
        <v>2737288.1355932206</v>
      </c>
      <c r="AN21" s="17">
        <v>2737288.1355932206</v>
      </c>
      <c r="AO21" s="17">
        <v>2737288.1355932206</v>
      </c>
      <c r="AP21" s="17">
        <v>2737288.1355932206</v>
      </c>
      <c r="AQ21" s="17">
        <v>2737288.1355932206</v>
      </c>
      <c r="AR21" s="17">
        <v>2737288.1355932206</v>
      </c>
      <c r="AS21" s="17">
        <v>2737288.1355932206</v>
      </c>
      <c r="AT21" s="17">
        <v>2737288.1355932206</v>
      </c>
      <c r="AU21" s="17">
        <v>2737288.1355932206</v>
      </c>
      <c r="AV21" s="17">
        <v>2737288.1355932206</v>
      </c>
      <c r="AW21" s="17">
        <v>2737288.1355932206</v>
      </c>
      <c r="AX21" s="17">
        <v>2737288.1355932206</v>
      </c>
      <c r="AY21" s="17">
        <v>2737288.1355932206</v>
      </c>
      <c r="AZ21" s="17">
        <v>2737288.1355932206</v>
      </c>
      <c r="BA21" s="17">
        <v>2737288.1355932206</v>
      </c>
      <c r="BB21" s="17">
        <v>2737288.1355932206</v>
      </c>
      <c r="BC21" s="17">
        <v>2737288.1355932206</v>
      </c>
      <c r="BD21" s="17">
        <v>2737288.1355932206</v>
      </c>
      <c r="BE21" s="17">
        <v>2737288.1355932206</v>
      </c>
      <c r="BF21" s="17">
        <v>2737288.1355932206</v>
      </c>
      <c r="BG21" s="17">
        <v>2737288.1355932206</v>
      </c>
      <c r="BH21" s="17">
        <v>2737288.1355932206</v>
      </c>
      <c r="BI21" s="17">
        <v>2737288.1355932206</v>
      </c>
      <c r="BJ21" s="17">
        <v>2737288.1355932206</v>
      </c>
      <c r="BK21" s="17">
        <v>2737288.1355932206</v>
      </c>
      <c r="BL21" s="17">
        <v>2737288.1355932206</v>
      </c>
      <c r="BM21" s="17">
        <v>2737288.1355932206</v>
      </c>
      <c r="BN21" s="17">
        <v>2737288.1355932206</v>
      </c>
      <c r="BO21" s="17">
        <v>2737288.1355932206</v>
      </c>
      <c r="BP21" s="17">
        <v>2737288.1355932206</v>
      </c>
      <c r="BQ21" s="17">
        <v>2737288.1355932206</v>
      </c>
      <c r="BR21" s="17">
        <v>2737288.1355932206</v>
      </c>
      <c r="BS21" s="17">
        <v>2737288.1355932206</v>
      </c>
      <c r="BT21" s="17">
        <v>2737288.1355932206</v>
      </c>
      <c r="BU21" s="17">
        <v>2737288.1355932206</v>
      </c>
      <c r="BV21" s="17">
        <v>2737288.1355932206</v>
      </c>
      <c r="BW21" s="17">
        <v>2737288.1355932206</v>
      </c>
      <c r="BX21" s="17">
        <v>2737288.1355932206</v>
      </c>
      <c r="BY21" s="17">
        <v>2737288.1355932206</v>
      </c>
      <c r="BZ21" s="17">
        <v>2737288.1355932206</v>
      </c>
      <c r="CA21" s="17">
        <v>2737288.1355932206</v>
      </c>
      <c r="CB21" s="17">
        <v>2737288.1355932206</v>
      </c>
      <c r="CC21" s="17">
        <v>2737288.1355932206</v>
      </c>
      <c r="CD21" s="17">
        <v>2737288.1355932206</v>
      </c>
      <c r="CE21" s="17">
        <v>2737288.1355932206</v>
      </c>
      <c r="CF21" s="17">
        <v>2737288.1355932206</v>
      </c>
      <c r="CG21" s="17">
        <v>2737288.1355932206</v>
      </c>
      <c r="CH21" s="17">
        <v>2737288.1355932206</v>
      </c>
      <c r="CI21" s="17">
        <v>2737288.1355932206</v>
      </c>
      <c r="CJ21" s="17">
        <v>2737288.1355932206</v>
      </c>
      <c r="CK21" s="17">
        <v>2737288.1355932206</v>
      </c>
      <c r="CL21" s="17">
        <v>2737288.1355932206</v>
      </c>
      <c r="CM21" s="17">
        <v>2737288.1355932206</v>
      </c>
      <c r="CN21" s="17">
        <v>2737288.1355932206</v>
      </c>
      <c r="CO21" s="17">
        <v>2737288.1355932206</v>
      </c>
      <c r="CP21" s="17">
        <v>2737288.1355932206</v>
      </c>
      <c r="CQ21" s="17">
        <v>2737288.1355932206</v>
      </c>
      <c r="CR21" s="17">
        <v>2737288.1355932206</v>
      </c>
      <c r="CS21" s="17">
        <v>2737288.1355932206</v>
      </c>
      <c r="CT21" s="17">
        <v>2737288.1355932206</v>
      </c>
      <c r="CU21" s="17">
        <v>2737288.1355932206</v>
      </c>
      <c r="CV21" s="17">
        <v>2737288.1355932206</v>
      </c>
      <c r="CW21" s="17">
        <v>2737288.1355932206</v>
      </c>
      <c r="CX21" s="17">
        <v>2737288.1355932206</v>
      </c>
      <c r="CY21" s="17">
        <v>2737288.1355932206</v>
      </c>
      <c r="CZ21" s="17">
        <v>2737288.1355932206</v>
      </c>
      <c r="DA21" s="17">
        <v>2737288.1355932206</v>
      </c>
      <c r="DB21" s="17">
        <v>2737288.1355932206</v>
      </c>
      <c r="DC21" s="17">
        <v>2737288.1355932206</v>
      </c>
      <c r="DD21" s="17">
        <v>2737288.1355932206</v>
      </c>
      <c r="DE21" s="17">
        <v>2737288.1355932206</v>
      </c>
      <c r="DF21" s="17">
        <v>2737288.1355932206</v>
      </c>
      <c r="DG21" s="17">
        <v>2737288.1355932206</v>
      </c>
      <c r="DH21" s="17">
        <v>2737288.1355932206</v>
      </c>
      <c r="DI21" s="17">
        <v>2737288.1355932206</v>
      </c>
      <c r="DJ21" s="17">
        <v>2737288.1355932206</v>
      </c>
      <c r="DK21" s="17">
        <v>2737288.1355932206</v>
      </c>
      <c r="DL21" s="17">
        <v>2737288.1355932206</v>
      </c>
      <c r="DM21" s="17">
        <v>2737288.1355932206</v>
      </c>
      <c r="DN21" s="17">
        <v>2737288.1355932206</v>
      </c>
      <c r="DO21" s="17">
        <v>2737288.1355932206</v>
      </c>
      <c r="DP21" s="17">
        <v>2737288.1355932206</v>
      </c>
      <c r="DQ21" s="17">
        <v>2737288.1355932206</v>
      </c>
      <c r="DR21" s="17">
        <v>2737288.1355932206</v>
      </c>
      <c r="DS21" s="17">
        <v>2737288.1355932206</v>
      </c>
      <c r="DT21" s="17">
        <v>2737288.1355932206</v>
      </c>
      <c r="DU21" s="17">
        <v>2737288.1355932206</v>
      </c>
    </row>
    <row r="22" spans="1:125" hidden="1" outlineLevel="1" x14ac:dyDescent="0.25">
      <c r="A22" s="18" t="s">
        <v>223</v>
      </c>
      <c r="B22" s="53"/>
      <c r="C22" s="12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</row>
    <row r="23" spans="1:125" hidden="1" outlineLevel="1" x14ac:dyDescent="0.25">
      <c r="A23" s="18" t="s">
        <v>224</v>
      </c>
      <c r="B23" s="53">
        <v>10</v>
      </c>
      <c r="C23" s="12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6864406.7796610175</v>
      </c>
      <c r="N23" s="17">
        <v>6864406.7796610175</v>
      </c>
      <c r="O23" s="17">
        <v>6864406.7796610175</v>
      </c>
      <c r="P23" s="17">
        <v>6864406.7796610175</v>
      </c>
      <c r="Q23" s="17">
        <v>6864406.7796610175</v>
      </c>
      <c r="R23" s="17">
        <v>6864406.7796610175</v>
      </c>
      <c r="S23" s="17">
        <v>6864406.7796610175</v>
      </c>
      <c r="T23" s="17">
        <v>6864406.7796610175</v>
      </c>
      <c r="U23" s="17">
        <v>6864406.7796610175</v>
      </c>
      <c r="V23" s="17">
        <v>6864406.7796610175</v>
      </c>
      <c r="W23" s="17">
        <v>6864406.7796610175</v>
      </c>
      <c r="X23" s="17">
        <v>6864406.7796610175</v>
      </c>
      <c r="Y23" s="17">
        <v>6864406.7796610175</v>
      </c>
      <c r="Z23" s="17">
        <v>6864406.7796610175</v>
      </c>
      <c r="AA23" s="17">
        <v>6864406.7796610175</v>
      </c>
      <c r="AB23" s="17">
        <v>6864406.7796610175</v>
      </c>
      <c r="AC23" s="17">
        <v>6864406.7796610175</v>
      </c>
      <c r="AD23" s="17">
        <v>6864406.7796610175</v>
      </c>
      <c r="AE23" s="17">
        <v>6864406.7796610175</v>
      </c>
      <c r="AF23" s="17">
        <v>6864406.7796610175</v>
      </c>
      <c r="AG23" s="17">
        <v>6864406.7796610175</v>
      </c>
      <c r="AH23" s="17">
        <v>6864406.7796610175</v>
      </c>
      <c r="AI23" s="17">
        <v>6864406.7796610175</v>
      </c>
      <c r="AJ23" s="17">
        <v>6864406.7796610175</v>
      </c>
      <c r="AK23" s="17">
        <v>6864406.7796610175</v>
      </c>
      <c r="AL23" s="17">
        <v>6864406.7796610175</v>
      </c>
      <c r="AM23" s="17">
        <v>6864406.7796610175</v>
      </c>
      <c r="AN23" s="17">
        <v>6864406.7796610175</v>
      </c>
      <c r="AO23" s="17">
        <v>6864406.7796610175</v>
      </c>
      <c r="AP23" s="17">
        <v>6864406.7796610175</v>
      </c>
      <c r="AQ23" s="17">
        <v>6864406.7796610175</v>
      </c>
      <c r="AR23" s="17">
        <v>6864406.7796610175</v>
      </c>
      <c r="AS23" s="17">
        <v>6864406.7796610175</v>
      </c>
      <c r="AT23" s="17">
        <v>6864406.7796610175</v>
      </c>
      <c r="AU23" s="17">
        <v>6864406.7796610175</v>
      </c>
      <c r="AV23" s="17">
        <v>6864406.7796610175</v>
      </c>
      <c r="AW23" s="17">
        <v>6864406.7796610175</v>
      </c>
      <c r="AX23" s="17">
        <v>6864406.7796610175</v>
      </c>
      <c r="AY23" s="17">
        <v>6864406.7796610175</v>
      </c>
      <c r="AZ23" s="17">
        <v>6864406.7796610175</v>
      </c>
      <c r="BA23" s="17">
        <v>6864406.7796610175</v>
      </c>
      <c r="BB23" s="17">
        <v>6864406.7796610175</v>
      </c>
      <c r="BC23" s="17">
        <v>6864406.7796610175</v>
      </c>
      <c r="BD23" s="17">
        <v>6864406.7796610175</v>
      </c>
      <c r="BE23" s="17">
        <v>6864406.7796610175</v>
      </c>
      <c r="BF23" s="17">
        <v>6864406.7796610175</v>
      </c>
      <c r="BG23" s="17">
        <v>6864406.7796610175</v>
      </c>
      <c r="BH23" s="17">
        <v>6864406.7796610175</v>
      </c>
      <c r="BI23" s="17">
        <v>6864406.7796610175</v>
      </c>
      <c r="BJ23" s="17">
        <v>6864406.7796610175</v>
      </c>
      <c r="BK23" s="17">
        <v>6864406.7796610175</v>
      </c>
      <c r="BL23" s="17">
        <v>6864406.7796610175</v>
      </c>
      <c r="BM23" s="17">
        <v>6864406.7796610175</v>
      </c>
      <c r="BN23" s="17">
        <v>6864406.7796610175</v>
      </c>
      <c r="BO23" s="17">
        <v>6864406.7796610175</v>
      </c>
      <c r="BP23" s="17">
        <v>6864406.7796610175</v>
      </c>
      <c r="BQ23" s="17">
        <v>6864406.7796610175</v>
      </c>
      <c r="BR23" s="17">
        <v>6864406.7796610175</v>
      </c>
      <c r="BS23" s="17">
        <v>6864406.7796610175</v>
      </c>
      <c r="BT23" s="17">
        <v>6864406.7796610175</v>
      </c>
      <c r="BU23" s="17">
        <v>6864406.7796610175</v>
      </c>
      <c r="BV23" s="17">
        <v>6864406.7796610175</v>
      </c>
      <c r="BW23" s="17">
        <v>6864406.7796610175</v>
      </c>
      <c r="BX23" s="17">
        <v>6864406.7796610175</v>
      </c>
      <c r="BY23" s="17">
        <v>6864406.7796610175</v>
      </c>
      <c r="BZ23" s="17">
        <v>6864406.7796610175</v>
      </c>
      <c r="CA23" s="17">
        <v>6864406.7796610175</v>
      </c>
      <c r="CB23" s="17">
        <v>6864406.7796610175</v>
      </c>
      <c r="CC23" s="17">
        <v>6864406.7796610175</v>
      </c>
      <c r="CD23" s="17">
        <v>6864406.7796610175</v>
      </c>
      <c r="CE23" s="17">
        <v>6864406.7796610175</v>
      </c>
      <c r="CF23" s="17">
        <v>6864406.7796610175</v>
      </c>
      <c r="CG23" s="17">
        <v>6864406.7796610175</v>
      </c>
      <c r="CH23" s="17">
        <v>6864406.7796610175</v>
      </c>
      <c r="CI23" s="17">
        <v>6864406.7796610175</v>
      </c>
      <c r="CJ23" s="17">
        <v>6864406.7796610175</v>
      </c>
      <c r="CK23" s="17">
        <v>6864406.7796610175</v>
      </c>
      <c r="CL23" s="17">
        <v>6864406.7796610175</v>
      </c>
      <c r="CM23" s="17">
        <v>6864406.7796610175</v>
      </c>
      <c r="CN23" s="17">
        <v>6864406.7796610175</v>
      </c>
      <c r="CO23" s="17">
        <v>6864406.7796610175</v>
      </c>
      <c r="CP23" s="17">
        <v>6864406.7796610175</v>
      </c>
      <c r="CQ23" s="17">
        <v>6864406.7796610175</v>
      </c>
      <c r="CR23" s="17">
        <v>6864406.7796610175</v>
      </c>
      <c r="CS23" s="17">
        <v>6864406.7796610175</v>
      </c>
      <c r="CT23" s="17">
        <v>6864406.7796610175</v>
      </c>
      <c r="CU23" s="17">
        <v>6864406.7796610175</v>
      </c>
      <c r="CV23" s="17">
        <v>6864406.7796610175</v>
      </c>
      <c r="CW23" s="17">
        <v>6864406.7796610175</v>
      </c>
      <c r="CX23" s="17">
        <v>6864406.7796610175</v>
      </c>
      <c r="CY23" s="17">
        <v>6864406.7796610175</v>
      </c>
      <c r="CZ23" s="17">
        <v>6864406.7796610175</v>
      </c>
      <c r="DA23" s="17">
        <v>6864406.7796610175</v>
      </c>
      <c r="DB23" s="17">
        <v>6864406.7796610175</v>
      </c>
      <c r="DC23" s="17">
        <v>6864406.7796610175</v>
      </c>
      <c r="DD23" s="17">
        <v>6864406.7796610175</v>
      </c>
      <c r="DE23" s="17">
        <v>6864406.7796610175</v>
      </c>
      <c r="DF23" s="17">
        <v>6864406.7796610175</v>
      </c>
      <c r="DG23" s="17">
        <v>6864406.7796610175</v>
      </c>
      <c r="DH23" s="17">
        <v>6864406.7796610175</v>
      </c>
      <c r="DI23" s="17">
        <v>6864406.7796610175</v>
      </c>
      <c r="DJ23" s="17">
        <v>6864406.7796610175</v>
      </c>
      <c r="DK23" s="17">
        <v>6864406.7796610175</v>
      </c>
      <c r="DL23" s="17">
        <v>6864406.7796610175</v>
      </c>
      <c r="DM23" s="17">
        <v>6864406.7796610175</v>
      </c>
      <c r="DN23" s="17">
        <v>6864406.7796610175</v>
      </c>
      <c r="DO23" s="17">
        <v>6864406.7796610175</v>
      </c>
      <c r="DP23" s="17">
        <v>6864406.7796610175</v>
      </c>
      <c r="DQ23" s="17">
        <v>6864406.7796610175</v>
      </c>
      <c r="DR23" s="17">
        <v>6864406.7796610175</v>
      </c>
      <c r="DS23" s="17">
        <v>6864406.7796610175</v>
      </c>
      <c r="DT23" s="17">
        <v>6864406.7796610175</v>
      </c>
      <c r="DU23" s="17">
        <v>6864406.7796610175</v>
      </c>
    </row>
    <row r="24" spans="1:125" hidden="1" outlineLevel="1" x14ac:dyDescent="0.25">
      <c r="A24" s="18" t="s">
        <v>225</v>
      </c>
      <c r="B24" s="53">
        <v>6</v>
      </c>
      <c r="C24" s="12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2118644.0677966103</v>
      </c>
      <c r="J24" s="17">
        <v>2118644.0677966103</v>
      </c>
      <c r="K24" s="17">
        <v>2118644.0677966103</v>
      </c>
      <c r="L24" s="17">
        <v>2118644.0677966103</v>
      </c>
      <c r="M24" s="17">
        <v>2118644.0677966103</v>
      </c>
      <c r="N24" s="17">
        <v>2118644.0677966103</v>
      </c>
      <c r="O24" s="17">
        <v>2118644.0677966103</v>
      </c>
      <c r="P24" s="17">
        <v>2118644.0677966103</v>
      </c>
      <c r="Q24" s="17">
        <v>2118644.0677966103</v>
      </c>
      <c r="R24" s="17">
        <v>2118644.0677966103</v>
      </c>
      <c r="S24" s="17">
        <v>2118644.0677966103</v>
      </c>
      <c r="T24" s="17">
        <v>2118644.0677966103</v>
      </c>
      <c r="U24" s="17">
        <v>2118644.0677966103</v>
      </c>
      <c r="V24" s="17">
        <v>2118644.0677966103</v>
      </c>
      <c r="W24" s="17">
        <v>2118644.0677966103</v>
      </c>
      <c r="X24" s="17">
        <v>2118644.0677966103</v>
      </c>
      <c r="Y24" s="17">
        <v>2118644.0677966103</v>
      </c>
      <c r="Z24" s="17">
        <v>2118644.0677966103</v>
      </c>
      <c r="AA24" s="17">
        <v>2118644.0677966103</v>
      </c>
      <c r="AB24" s="17">
        <v>2118644.0677966103</v>
      </c>
      <c r="AC24" s="17">
        <v>2118644.0677966103</v>
      </c>
      <c r="AD24" s="17">
        <v>2118644.0677966103</v>
      </c>
      <c r="AE24" s="17">
        <v>2118644.0677966103</v>
      </c>
      <c r="AF24" s="17">
        <v>2118644.0677966103</v>
      </c>
      <c r="AG24" s="17">
        <v>2118644.0677966103</v>
      </c>
      <c r="AH24" s="17">
        <v>2118644.0677966103</v>
      </c>
      <c r="AI24" s="17">
        <v>2118644.0677966103</v>
      </c>
      <c r="AJ24" s="17">
        <v>2118644.0677966103</v>
      </c>
      <c r="AK24" s="17">
        <v>2118644.0677966103</v>
      </c>
      <c r="AL24" s="17">
        <v>2118644.0677966103</v>
      </c>
      <c r="AM24" s="17">
        <v>2118644.0677966103</v>
      </c>
      <c r="AN24" s="17">
        <v>2118644.0677966103</v>
      </c>
      <c r="AO24" s="17">
        <v>2118644.0677966103</v>
      </c>
      <c r="AP24" s="17">
        <v>2118644.0677966103</v>
      </c>
      <c r="AQ24" s="17">
        <v>2118644.0677966103</v>
      </c>
      <c r="AR24" s="17">
        <v>2118644.0677966103</v>
      </c>
      <c r="AS24" s="17">
        <v>2118644.0677966103</v>
      </c>
      <c r="AT24" s="17">
        <v>2118644.0677966103</v>
      </c>
      <c r="AU24" s="17">
        <v>2118644.0677966103</v>
      </c>
      <c r="AV24" s="17">
        <v>2118644.0677966103</v>
      </c>
      <c r="AW24" s="17">
        <v>2118644.0677966103</v>
      </c>
      <c r="AX24" s="17">
        <v>2118644.0677966103</v>
      </c>
      <c r="AY24" s="17">
        <v>2118644.0677966103</v>
      </c>
      <c r="AZ24" s="17">
        <v>2118644.0677966103</v>
      </c>
      <c r="BA24" s="17">
        <v>2118644.0677966103</v>
      </c>
      <c r="BB24" s="17">
        <v>2118644.0677966103</v>
      </c>
      <c r="BC24" s="17">
        <v>2118644.0677966103</v>
      </c>
      <c r="BD24" s="17">
        <v>2118644.0677966103</v>
      </c>
      <c r="BE24" s="17">
        <v>2118644.0677966103</v>
      </c>
      <c r="BF24" s="17">
        <v>2118644.0677966103</v>
      </c>
      <c r="BG24" s="17">
        <v>2118644.0677966103</v>
      </c>
      <c r="BH24" s="17">
        <v>2118644.0677966103</v>
      </c>
      <c r="BI24" s="17">
        <v>2118644.0677966103</v>
      </c>
      <c r="BJ24" s="17">
        <v>2118644.0677966103</v>
      </c>
      <c r="BK24" s="17">
        <v>2118644.0677966103</v>
      </c>
      <c r="BL24" s="17">
        <v>2118644.0677966103</v>
      </c>
      <c r="BM24" s="17">
        <v>2118644.0677966103</v>
      </c>
      <c r="BN24" s="17">
        <v>2118644.0677966103</v>
      </c>
      <c r="BO24" s="17">
        <v>2118644.0677966103</v>
      </c>
      <c r="BP24" s="17">
        <v>2118644.0677966103</v>
      </c>
      <c r="BQ24" s="17">
        <v>2118644.0677966103</v>
      </c>
      <c r="BR24" s="17">
        <v>2118644.0677966103</v>
      </c>
      <c r="BS24" s="17">
        <v>2118644.0677966103</v>
      </c>
      <c r="BT24" s="17">
        <v>2118644.0677966103</v>
      </c>
      <c r="BU24" s="17">
        <v>2118644.0677966103</v>
      </c>
      <c r="BV24" s="17">
        <v>2118644.0677966103</v>
      </c>
      <c r="BW24" s="17">
        <v>2118644.0677966103</v>
      </c>
      <c r="BX24" s="17">
        <v>2118644.0677966103</v>
      </c>
      <c r="BY24" s="17">
        <v>2118644.0677966103</v>
      </c>
      <c r="BZ24" s="17">
        <v>2118644.0677966103</v>
      </c>
      <c r="CA24" s="17">
        <v>2118644.0677966103</v>
      </c>
      <c r="CB24" s="17">
        <v>2118644.0677966103</v>
      </c>
      <c r="CC24" s="17">
        <v>2118644.0677966103</v>
      </c>
      <c r="CD24" s="17">
        <v>2118644.0677966103</v>
      </c>
      <c r="CE24" s="17">
        <v>2118644.0677966103</v>
      </c>
      <c r="CF24" s="17">
        <v>2118644.0677966103</v>
      </c>
      <c r="CG24" s="17">
        <v>2118644.0677966103</v>
      </c>
      <c r="CH24" s="17">
        <v>2118644.0677966103</v>
      </c>
      <c r="CI24" s="17">
        <v>2118644.0677966103</v>
      </c>
      <c r="CJ24" s="17">
        <v>2118644.0677966103</v>
      </c>
      <c r="CK24" s="17">
        <v>2118644.0677966103</v>
      </c>
      <c r="CL24" s="17">
        <v>2118644.0677966103</v>
      </c>
      <c r="CM24" s="17">
        <v>2118644.0677966103</v>
      </c>
      <c r="CN24" s="17">
        <v>2118644.0677966103</v>
      </c>
      <c r="CO24" s="17">
        <v>2118644.0677966103</v>
      </c>
      <c r="CP24" s="17">
        <v>2118644.0677966103</v>
      </c>
      <c r="CQ24" s="17">
        <v>2118644.0677966103</v>
      </c>
      <c r="CR24" s="17">
        <v>2118644.0677966103</v>
      </c>
      <c r="CS24" s="17">
        <v>2118644.0677966103</v>
      </c>
      <c r="CT24" s="17">
        <v>2118644.0677966103</v>
      </c>
      <c r="CU24" s="17">
        <v>2118644.0677966103</v>
      </c>
      <c r="CV24" s="17">
        <v>2118644.0677966103</v>
      </c>
      <c r="CW24" s="17">
        <v>2118644.0677966103</v>
      </c>
      <c r="CX24" s="17">
        <v>2118644.0677966103</v>
      </c>
      <c r="CY24" s="17">
        <v>2118644.0677966103</v>
      </c>
      <c r="CZ24" s="17">
        <v>2118644.0677966103</v>
      </c>
      <c r="DA24" s="17">
        <v>2118644.0677966103</v>
      </c>
      <c r="DB24" s="17">
        <v>2118644.0677966103</v>
      </c>
      <c r="DC24" s="17">
        <v>2118644.0677966103</v>
      </c>
      <c r="DD24" s="17">
        <v>2118644.0677966103</v>
      </c>
      <c r="DE24" s="17">
        <v>2118644.0677966103</v>
      </c>
      <c r="DF24" s="17">
        <v>2118644.0677966103</v>
      </c>
      <c r="DG24" s="17">
        <v>2118644.0677966103</v>
      </c>
      <c r="DH24" s="17">
        <v>2118644.0677966103</v>
      </c>
      <c r="DI24" s="17">
        <v>2118644.0677966103</v>
      </c>
      <c r="DJ24" s="17">
        <v>2118644.0677966103</v>
      </c>
      <c r="DK24" s="17">
        <v>2118644.0677966103</v>
      </c>
      <c r="DL24" s="17">
        <v>2118644.0677966103</v>
      </c>
      <c r="DM24" s="17">
        <v>2118644.0677966103</v>
      </c>
      <c r="DN24" s="17">
        <v>2118644.0677966103</v>
      </c>
      <c r="DO24" s="17">
        <v>2118644.0677966103</v>
      </c>
      <c r="DP24" s="17">
        <v>2118644.0677966103</v>
      </c>
      <c r="DQ24" s="17">
        <v>2118644.0677966103</v>
      </c>
      <c r="DR24" s="17">
        <v>2118644.0677966103</v>
      </c>
      <c r="DS24" s="17">
        <v>2118644.0677966103</v>
      </c>
      <c r="DT24" s="17">
        <v>2118644.0677966103</v>
      </c>
      <c r="DU24" s="17">
        <v>2118644.0677966103</v>
      </c>
    </row>
    <row r="25" spans="1:125" hidden="1" outlineLevel="1" x14ac:dyDescent="0.25">
      <c r="A25" s="18" t="s">
        <v>226</v>
      </c>
      <c r="B25" s="53">
        <v>6</v>
      </c>
      <c r="C25" s="12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1864406.779661017</v>
      </c>
      <c r="J25" s="17">
        <v>1864406.779661017</v>
      </c>
      <c r="K25" s="17">
        <v>1864406.779661017</v>
      </c>
      <c r="L25" s="17">
        <v>1864406.779661017</v>
      </c>
      <c r="M25" s="17">
        <v>1864406.779661017</v>
      </c>
      <c r="N25" s="17">
        <v>1864406.779661017</v>
      </c>
      <c r="O25" s="17">
        <v>1864406.779661017</v>
      </c>
      <c r="P25" s="17">
        <v>1864406.779661017</v>
      </c>
      <c r="Q25" s="17">
        <v>1864406.779661017</v>
      </c>
      <c r="R25" s="17">
        <v>1864406.779661017</v>
      </c>
      <c r="S25" s="17">
        <v>1864406.779661017</v>
      </c>
      <c r="T25" s="17">
        <v>1864406.779661017</v>
      </c>
      <c r="U25" s="17">
        <v>1864406.779661017</v>
      </c>
      <c r="V25" s="17">
        <v>1864406.779661017</v>
      </c>
      <c r="W25" s="17">
        <v>1864406.779661017</v>
      </c>
      <c r="X25" s="17">
        <v>1864406.779661017</v>
      </c>
      <c r="Y25" s="17">
        <v>1864406.779661017</v>
      </c>
      <c r="Z25" s="17">
        <v>1864406.779661017</v>
      </c>
      <c r="AA25" s="17">
        <v>1864406.779661017</v>
      </c>
      <c r="AB25" s="17">
        <v>1864406.779661017</v>
      </c>
      <c r="AC25" s="17">
        <v>1864406.779661017</v>
      </c>
      <c r="AD25" s="17">
        <v>1864406.779661017</v>
      </c>
      <c r="AE25" s="17">
        <v>1864406.779661017</v>
      </c>
      <c r="AF25" s="17">
        <v>1864406.779661017</v>
      </c>
      <c r="AG25" s="17">
        <v>1864406.779661017</v>
      </c>
      <c r="AH25" s="17">
        <v>1864406.779661017</v>
      </c>
      <c r="AI25" s="17">
        <v>1864406.779661017</v>
      </c>
      <c r="AJ25" s="17">
        <v>1864406.779661017</v>
      </c>
      <c r="AK25" s="17">
        <v>1864406.779661017</v>
      </c>
      <c r="AL25" s="17">
        <v>1864406.779661017</v>
      </c>
      <c r="AM25" s="17">
        <v>1864406.779661017</v>
      </c>
      <c r="AN25" s="17">
        <v>1864406.779661017</v>
      </c>
      <c r="AO25" s="17">
        <v>1864406.779661017</v>
      </c>
      <c r="AP25" s="17">
        <v>1864406.779661017</v>
      </c>
      <c r="AQ25" s="17">
        <v>1864406.779661017</v>
      </c>
      <c r="AR25" s="17">
        <v>1864406.779661017</v>
      </c>
      <c r="AS25" s="17">
        <v>1864406.779661017</v>
      </c>
      <c r="AT25" s="17">
        <v>1864406.779661017</v>
      </c>
      <c r="AU25" s="17">
        <v>1864406.779661017</v>
      </c>
      <c r="AV25" s="17">
        <v>1864406.779661017</v>
      </c>
      <c r="AW25" s="17">
        <v>1864406.779661017</v>
      </c>
      <c r="AX25" s="17">
        <v>1864406.779661017</v>
      </c>
      <c r="AY25" s="17">
        <v>1864406.779661017</v>
      </c>
      <c r="AZ25" s="17">
        <v>1864406.779661017</v>
      </c>
      <c r="BA25" s="17">
        <v>1864406.779661017</v>
      </c>
      <c r="BB25" s="17">
        <v>1864406.779661017</v>
      </c>
      <c r="BC25" s="17">
        <v>1864406.779661017</v>
      </c>
      <c r="BD25" s="17">
        <v>1864406.779661017</v>
      </c>
      <c r="BE25" s="17">
        <v>1864406.779661017</v>
      </c>
      <c r="BF25" s="17">
        <v>1864406.779661017</v>
      </c>
      <c r="BG25" s="17">
        <v>1864406.779661017</v>
      </c>
      <c r="BH25" s="17">
        <v>1864406.779661017</v>
      </c>
      <c r="BI25" s="17">
        <v>1864406.779661017</v>
      </c>
      <c r="BJ25" s="17">
        <v>1864406.779661017</v>
      </c>
      <c r="BK25" s="17">
        <v>1864406.779661017</v>
      </c>
      <c r="BL25" s="17">
        <v>1864406.779661017</v>
      </c>
      <c r="BM25" s="17">
        <v>1864406.779661017</v>
      </c>
      <c r="BN25" s="17">
        <v>1864406.779661017</v>
      </c>
      <c r="BO25" s="17">
        <v>1864406.779661017</v>
      </c>
      <c r="BP25" s="17">
        <v>1864406.779661017</v>
      </c>
      <c r="BQ25" s="17">
        <v>1864406.779661017</v>
      </c>
      <c r="BR25" s="17">
        <v>1864406.779661017</v>
      </c>
      <c r="BS25" s="17">
        <v>1864406.779661017</v>
      </c>
      <c r="BT25" s="17">
        <v>1864406.779661017</v>
      </c>
      <c r="BU25" s="17">
        <v>1864406.779661017</v>
      </c>
      <c r="BV25" s="17">
        <v>1864406.779661017</v>
      </c>
      <c r="BW25" s="17">
        <v>1864406.779661017</v>
      </c>
      <c r="BX25" s="17">
        <v>1864406.779661017</v>
      </c>
      <c r="BY25" s="17">
        <v>1864406.779661017</v>
      </c>
      <c r="BZ25" s="17">
        <v>1864406.779661017</v>
      </c>
      <c r="CA25" s="17">
        <v>1864406.779661017</v>
      </c>
      <c r="CB25" s="17">
        <v>1864406.779661017</v>
      </c>
      <c r="CC25" s="17">
        <v>1864406.779661017</v>
      </c>
      <c r="CD25" s="17">
        <v>1864406.779661017</v>
      </c>
      <c r="CE25" s="17">
        <v>1864406.779661017</v>
      </c>
      <c r="CF25" s="17">
        <v>1864406.779661017</v>
      </c>
      <c r="CG25" s="17">
        <v>1864406.779661017</v>
      </c>
      <c r="CH25" s="17">
        <v>1864406.779661017</v>
      </c>
      <c r="CI25" s="17">
        <v>1864406.779661017</v>
      </c>
      <c r="CJ25" s="17">
        <v>1864406.779661017</v>
      </c>
      <c r="CK25" s="17">
        <v>1864406.779661017</v>
      </c>
      <c r="CL25" s="17">
        <v>1864406.779661017</v>
      </c>
      <c r="CM25" s="17">
        <v>1864406.779661017</v>
      </c>
      <c r="CN25" s="17">
        <v>1864406.779661017</v>
      </c>
      <c r="CO25" s="17">
        <v>1864406.779661017</v>
      </c>
      <c r="CP25" s="17">
        <v>1864406.779661017</v>
      </c>
      <c r="CQ25" s="17">
        <v>1864406.779661017</v>
      </c>
      <c r="CR25" s="17">
        <v>1864406.779661017</v>
      </c>
      <c r="CS25" s="17">
        <v>1864406.779661017</v>
      </c>
      <c r="CT25" s="17">
        <v>1864406.779661017</v>
      </c>
      <c r="CU25" s="17">
        <v>1864406.779661017</v>
      </c>
      <c r="CV25" s="17">
        <v>1864406.779661017</v>
      </c>
      <c r="CW25" s="17">
        <v>1864406.779661017</v>
      </c>
      <c r="CX25" s="17">
        <v>1864406.779661017</v>
      </c>
      <c r="CY25" s="17">
        <v>1864406.779661017</v>
      </c>
      <c r="CZ25" s="17">
        <v>1864406.779661017</v>
      </c>
      <c r="DA25" s="17">
        <v>1864406.779661017</v>
      </c>
      <c r="DB25" s="17">
        <v>1864406.779661017</v>
      </c>
      <c r="DC25" s="17">
        <v>1864406.779661017</v>
      </c>
      <c r="DD25" s="17">
        <v>1864406.779661017</v>
      </c>
      <c r="DE25" s="17">
        <v>1864406.779661017</v>
      </c>
      <c r="DF25" s="17">
        <v>1864406.779661017</v>
      </c>
      <c r="DG25" s="17">
        <v>1864406.779661017</v>
      </c>
      <c r="DH25" s="17">
        <v>1864406.779661017</v>
      </c>
      <c r="DI25" s="17">
        <v>1864406.779661017</v>
      </c>
      <c r="DJ25" s="17">
        <v>1864406.779661017</v>
      </c>
      <c r="DK25" s="17">
        <v>1864406.779661017</v>
      </c>
      <c r="DL25" s="17">
        <v>1864406.779661017</v>
      </c>
      <c r="DM25" s="17">
        <v>1864406.779661017</v>
      </c>
      <c r="DN25" s="17">
        <v>1864406.779661017</v>
      </c>
      <c r="DO25" s="17">
        <v>1864406.779661017</v>
      </c>
      <c r="DP25" s="17">
        <v>1864406.779661017</v>
      </c>
      <c r="DQ25" s="17">
        <v>1864406.779661017</v>
      </c>
      <c r="DR25" s="17">
        <v>1864406.779661017</v>
      </c>
      <c r="DS25" s="17">
        <v>1864406.779661017</v>
      </c>
      <c r="DT25" s="17">
        <v>1864406.779661017</v>
      </c>
      <c r="DU25" s="17">
        <v>1864406.779661017</v>
      </c>
    </row>
    <row r="26" spans="1:125" hidden="1" outlineLevel="1" x14ac:dyDescent="0.25">
      <c r="A26" s="18" t="s">
        <v>227</v>
      </c>
      <c r="B26" s="53">
        <v>10</v>
      </c>
      <c r="C26" s="12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381355.93220338988</v>
      </c>
      <c r="N26" s="17">
        <v>381355.93220338988</v>
      </c>
      <c r="O26" s="17">
        <v>381355.93220338988</v>
      </c>
      <c r="P26" s="17">
        <v>381355.93220338988</v>
      </c>
      <c r="Q26" s="17">
        <v>381355.93220338988</v>
      </c>
      <c r="R26" s="17">
        <v>381355.93220338988</v>
      </c>
      <c r="S26" s="17">
        <v>381355.93220338988</v>
      </c>
      <c r="T26" s="17">
        <v>381355.93220338988</v>
      </c>
      <c r="U26" s="17">
        <v>381355.93220338988</v>
      </c>
      <c r="V26" s="17">
        <v>381355.93220338988</v>
      </c>
      <c r="W26" s="17">
        <v>381355.93220338988</v>
      </c>
      <c r="X26" s="17">
        <v>381355.93220338988</v>
      </c>
      <c r="Y26" s="17">
        <v>381355.93220338988</v>
      </c>
      <c r="Z26" s="17">
        <v>381355.93220338988</v>
      </c>
      <c r="AA26" s="17">
        <v>381355.93220338988</v>
      </c>
      <c r="AB26" s="17">
        <v>381355.93220338988</v>
      </c>
      <c r="AC26" s="17">
        <v>381355.93220338988</v>
      </c>
      <c r="AD26" s="17">
        <v>381355.93220338988</v>
      </c>
      <c r="AE26" s="17">
        <v>381355.93220338988</v>
      </c>
      <c r="AF26" s="17">
        <v>381355.93220338988</v>
      </c>
      <c r="AG26" s="17">
        <v>381355.93220338988</v>
      </c>
      <c r="AH26" s="17">
        <v>381355.93220338988</v>
      </c>
      <c r="AI26" s="17">
        <v>381355.93220338988</v>
      </c>
      <c r="AJ26" s="17">
        <v>381355.93220338988</v>
      </c>
      <c r="AK26" s="17">
        <v>381355.93220338988</v>
      </c>
      <c r="AL26" s="17">
        <v>381355.93220338988</v>
      </c>
      <c r="AM26" s="17">
        <v>381355.93220338988</v>
      </c>
      <c r="AN26" s="17">
        <v>381355.93220338988</v>
      </c>
      <c r="AO26" s="17">
        <v>381355.93220338988</v>
      </c>
      <c r="AP26" s="17">
        <v>381355.93220338988</v>
      </c>
      <c r="AQ26" s="17">
        <v>381355.93220338988</v>
      </c>
      <c r="AR26" s="17">
        <v>381355.93220338988</v>
      </c>
      <c r="AS26" s="17">
        <v>381355.93220338988</v>
      </c>
      <c r="AT26" s="17">
        <v>381355.93220338988</v>
      </c>
      <c r="AU26" s="17">
        <v>381355.93220338988</v>
      </c>
      <c r="AV26" s="17">
        <v>381355.93220338988</v>
      </c>
      <c r="AW26" s="17">
        <v>381355.93220338988</v>
      </c>
      <c r="AX26" s="17">
        <v>381355.93220338988</v>
      </c>
      <c r="AY26" s="17">
        <v>381355.93220338988</v>
      </c>
      <c r="AZ26" s="17">
        <v>381355.93220338988</v>
      </c>
      <c r="BA26" s="17">
        <v>381355.93220338988</v>
      </c>
      <c r="BB26" s="17">
        <v>381355.93220338988</v>
      </c>
      <c r="BC26" s="17">
        <v>381355.93220338988</v>
      </c>
      <c r="BD26" s="17">
        <v>381355.93220338988</v>
      </c>
      <c r="BE26" s="17">
        <v>381355.93220338988</v>
      </c>
      <c r="BF26" s="17">
        <v>381355.93220338988</v>
      </c>
      <c r="BG26" s="17">
        <v>381355.93220338988</v>
      </c>
      <c r="BH26" s="17">
        <v>381355.93220338988</v>
      </c>
      <c r="BI26" s="17">
        <v>381355.93220338988</v>
      </c>
      <c r="BJ26" s="17">
        <v>381355.93220338988</v>
      </c>
      <c r="BK26" s="17">
        <v>381355.93220338988</v>
      </c>
      <c r="BL26" s="17">
        <v>381355.93220338988</v>
      </c>
      <c r="BM26" s="17">
        <v>381355.93220338988</v>
      </c>
      <c r="BN26" s="17">
        <v>381355.93220338988</v>
      </c>
      <c r="BO26" s="17">
        <v>381355.93220338988</v>
      </c>
      <c r="BP26" s="17">
        <v>381355.93220338988</v>
      </c>
      <c r="BQ26" s="17">
        <v>381355.93220338988</v>
      </c>
      <c r="BR26" s="17">
        <v>381355.93220338988</v>
      </c>
      <c r="BS26" s="17">
        <v>381355.93220338988</v>
      </c>
      <c r="BT26" s="17">
        <v>381355.93220338988</v>
      </c>
      <c r="BU26" s="17">
        <v>381355.93220338988</v>
      </c>
      <c r="BV26" s="17">
        <v>381355.93220338988</v>
      </c>
      <c r="BW26" s="17">
        <v>381355.93220338988</v>
      </c>
      <c r="BX26" s="17">
        <v>381355.93220338988</v>
      </c>
      <c r="BY26" s="17">
        <v>381355.93220338988</v>
      </c>
      <c r="BZ26" s="17">
        <v>381355.93220338988</v>
      </c>
      <c r="CA26" s="17">
        <v>381355.93220338988</v>
      </c>
      <c r="CB26" s="17">
        <v>381355.93220338988</v>
      </c>
      <c r="CC26" s="17">
        <v>381355.93220338988</v>
      </c>
      <c r="CD26" s="17">
        <v>381355.93220338988</v>
      </c>
      <c r="CE26" s="17">
        <v>381355.93220338988</v>
      </c>
      <c r="CF26" s="17">
        <v>381355.93220338988</v>
      </c>
      <c r="CG26" s="17">
        <v>381355.93220338988</v>
      </c>
      <c r="CH26" s="17">
        <v>381355.93220338988</v>
      </c>
      <c r="CI26" s="17">
        <v>381355.93220338988</v>
      </c>
      <c r="CJ26" s="17">
        <v>381355.93220338988</v>
      </c>
      <c r="CK26" s="17">
        <v>381355.93220338988</v>
      </c>
      <c r="CL26" s="17">
        <v>381355.93220338988</v>
      </c>
      <c r="CM26" s="17">
        <v>381355.93220338988</v>
      </c>
      <c r="CN26" s="17">
        <v>381355.93220338988</v>
      </c>
      <c r="CO26" s="17">
        <v>381355.93220338988</v>
      </c>
      <c r="CP26" s="17">
        <v>381355.93220338988</v>
      </c>
      <c r="CQ26" s="17">
        <v>381355.93220338988</v>
      </c>
      <c r="CR26" s="17">
        <v>381355.93220338988</v>
      </c>
      <c r="CS26" s="17">
        <v>381355.93220338988</v>
      </c>
      <c r="CT26" s="17">
        <v>381355.93220338988</v>
      </c>
      <c r="CU26" s="17">
        <v>381355.93220338988</v>
      </c>
      <c r="CV26" s="17">
        <v>381355.93220338988</v>
      </c>
      <c r="CW26" s="17">
        <v>381355.93220338988</v>
      </c>
      <c r="CX26" s="17">
        <v>381355.93220338988</v>
      </c>
      <c r="CY26" s="17">
        <v>381355.93220338988</v>
      </c>
      <c r="CZ26" s="17">
        <v>381355.93220338988</v>
      </c>
      <c r="DA26" s="17">
        <v>381355.93220338988</v>
      </c>
      <c r="DB26" s="17">
        <v>381355.93220338988</v>
      </c>
      <c r="DC26" s="17">
        <v>381355.93220338988</v>
      </c>
      <c r="DD26" s="17">
        <v>381355.93220338988</v>
      </c>
      <c r="DE26" s="17">
        <v>381355.93220338988</v>
      </c>
      <c r="DF26" s="17">
        <v>381355.93220338988</v>
      </c>
      <c r="DG26" s="17">
        <v>381355.93220338988</v>
      </c>
      <c r="DH26" s="17">
        <v>381355.93220338988</v>
      </c>
      <c r="DI26" s="17">
        <v>381355.93220338988</v>
      </c>
      <c r="DJ26" s="17">
        <v>381355.93220338988</v>
      </c>
      <c r="DK26" s="17">
        <v>381355.93220338988</v>
      </c>
      <c r="DL26" s="17">
        <v>381355.93220338988</v>
      </c>
      <c r="DM26" s="17">
        <v>381355.93220338988</v>
      </c>
      <c r="DN26" s="17">
        <v>381355.93220338988</v>
      </c>
      <c r="DO26" s="17">
        <v>381355.93220338988</v>
      </c>
      <c r="DP26" s="17">
        <v>381355.93220338988</v>
      </c>
      <c r="DQ26" s="17">
        <v>381355.93220338988</v>
      </c>
      <c r="DR26" s="17">
        <v>381355.93220338988</v>
      </c>
      <c r="DS26" s="17">
        <v>381355.93220338988</v>
      </c>
      <c r="DT26" s="17">
        <v>381355.93220338988</v>
      </c>
      <c r="DU26" s="17">
        <v>381355.93220338988</v>
      </c>
    </row>
    <row r="27" spans="1:125" collapsed="1" x14ac:dyDescent="0.25">
      <c r="A27" s="11" t="s">
        <v>65</v>
      </c>
      <c r="B27" s="54"/>
      <c r="C27" s="12"/>
      <c r="D27" s="13">
        <v>43388050.847457632</v>
      </c>
      <c r="E27" s="13">
        <v>44290593.220338985</v>
      </c>
      <c r="F27" s="13">
        <v>45193135.593220338</v>
      </c>
      <c r="G27" s="13">
        <v>46095677.966101699</v>
      </c>
      <c r="H27" s="13">
        <v>47511355.93220339</v>
      </c>
      <c r="I27" s="13">
        <v>44279661.016949154</v>
      </c>
      <c r="J27" s="13">
        <v>45546610.169491529</v>
      </c>
      <c r="K27" s="13">
        <v>46813559.322033904</v>
      </c>
      <c r="L27" s="13">
        <v>48080508.474576272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0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0</v>
      </c>
    </row>
    <row r="28" spans="1:125" x14ac:dyDescent="0.25">
      <c r="A28" s="11" t="s">
        <v>3</v>
      </c>
      <c r="B28" s="55" t="s">
        <v>59</v>
      </c>
      <c r="C28" s="12"/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28166.666666666672</v>
      </c>
      <c r="J28" s="13">
        <v>28166.666666666672</v>
      </c>
      <c r="K28" s="13">
        <v>28166.666666666672</v>
      </c>
      <c r="L28" s="13">
        <v>28166.666666666672</v>
      </c>
      <c r="M28" s="13">
        <v>490089.9246704331</v>
      </c>
      <c r="N28" s="13">
        <v>490089.9246704331</v>
      </c>
      <c r="O28" s="13">
        <v>490089.9246704331</v>
      </c>
      <c r="P28" s="13">
        <v>490089.9246704331</v>
      </c>
      <c r="Q28" s="13">
        <v>490089.9246704331</v>
      </c>
      <c r="R28" s="13">
        <v>490089.9246704331</v>
      </c>
      <c r="S28" s="13">
        <v>490089.9246704331</v>
      </c>
      <c r="T28" s="13">
        <v>490089.9246704331</v>
      </c>
      <c r="U28" s="13">
        <v>490089.9246704331</v>
      </c>
      <c r="V28" s="13">
        <v>490089.9246704331</v>
      </c>
      <c r="W28" s="13">
        <v>490089.9246704331</v>
      </c>
      <c r="X28" s="13">
        <v>490089.9246704331</v>
      </c>
      <c r="Y28" s="13">
        <v>490089.9246704331</v>
      </c>
      <c r="Z28" s="13">
        <v>490089.9246704331</v>
      </c>
      <c r="AA28" s="13">
        <v>490089.9246704331</v>
      </c>
      <c r="AB28" s="13">
        <v>490089.9246704331</v>
      </c>
      <c r="AC28" s="13">
        <v>490089.9246704331</v>
      </c>
      <c r="AD28" s="13">
        <v>490089.9246704331</v>
      </c>
      <c r="AE28" s="13">
        <v>490089.9246704331</v>
      </c>
      <c r="AF28" s="13">
        <v>490089.9246704331</v>
      </c>
      <c r="AG28" s="13">
        <v>490089.9246704331</v>
      </c>
      <c r="AH28" s="13">
        <v>490089.9246704331</v>
      </c>
      <c r="AI28" s="13">
        <v>490089.9246704331</v>
      </c>
      <c r="AJ28" s="13">
        <v>490089.9246704331</v>
      </c>
      <c r="AK28" s="13">
        <v>490089.9246704331</v>
      </c>
      <c r="AL28" s="13">
        <v>490089.9246704331</v>
      </c>
      <c r="AM28" s="13">
        <v>490089.9246704331</v>
      </c>
      <c r="AN28" s="13">
        <v>490089.9246704331</v>
      </c>
      <c r="AO28" s="13">
        <v>490089.9246704331</v>
      </c>
      <c r="AP28" s="13">
        <v>490089.9246704331</v>
      </c>
      <c r="AQ28" s="13">
        <v>490089.9246704331</v>
      </c>
      <c r="AR28" s="13">
        <v>490089.9246704331</v>
      </c>
      <c r="AS28" s="13">
        <v>490089.9246704331</v>
      </c>
      <c r="AT28" s="13">
        <v>490089.9246704331</v>
      </c>
      <c r="AU28" s="13">
        <v>490089.9246704331</v>
      </c>
      <c r="AV28" s="13">
        <v>490089.9246704331</v>
      </c>
      <c r="AW28" s="13">
        <v>490089.9246704331</v>
      </c>
      <c r="AX28" s="13">
        <v>490089.9246704331</v>
      </c>
      <c r="AY28" s="13">
        <v>490089.9246704331</v>
      </c>
      <c r="AZ28" s="13">
        <v>490089.9246704331</v>
      </c>
      <c r="BA28" s="13">
        <v>490089.9246704331</v>
      </c>
      <c r="BB28" s="13">
        <v>490089.9246704331</v>
      </c>
      <c r="BC28" s="13">
        <v>490089.9246704331</v>
      </c>
      <c r="BD28" s="13">
        <v>490089.9246704331</v>
      </c>
      <c r="BE28" s="13">
        <v>490089.9246704331</v>
      </c>
      <c r="BF28" s="13">
        <v>490089.9246704331</v>
      </c>
      <c r="BG28" s="13">
        <v>490089.9246704331</v>
      </c>
      <c r="BH28" s="13">
        <v>490089.9246704331</v>
      </c>
      <c r="BI28" s="13">
        <v>490089.9246704331</v>
      </c>
      <c r="BJ28" s="13">
        <v>490089.9246704331</v>
      </c>
      <c r="BK28" s="13">
        <v>490089.9246704331</v>
      </c>
      <c r="BL28" s="13">
        <v>490089.9246704331</v>
      </c>
      <c r="BM28" s="13">
        <v>490089.9246704331</v>
      </c>
      <c r="BN28" s="13">
        <v>490089.9246704331</v>
      </c>
      <c r="BO28" s="13">
        <v>490089.9246704331</v>
      </c>
      <c r="BP28" s="13">
        <v>490089.9246704331</v>
      </c>
      <c r="BQ28" s="13">
        <v>490089.9246704331</v>
      </c>
      <c r="BR28" s="13">
        <v>490089.9246704331</v>
      </c>
      <c r="BS28" s="13">
        <v>490089.9246704331</v>
      </c>
      <c r="BT28" s="13">
        <v>490089.9246704331</v>
      </c>
      <c r="BU28" s="13">
        <v>490089.9246704331</v>
      </c>
      <c r="BV28" s="13">
        <v>490089.9246704331</v>
      </c>
      <c r="BW28" s="13">
        <v>490089.9246704331</v>
      </c>
      <c r="BX28" s="13">
        <v>490089.9246704331</v>
      </c>
      <c r="BY28" s="13">
        <v>490089.9246704331</v>
      </c>
      <c r="BZ28" s="13">
        <v>490089.9246704331</v>
      </c>
      <c r="CA28" s="13">
        <v>490089.9246704331</v>
      </c>
      <c r="CB28" s="13">
        <v>490089.9246704331</v>
      </c>
      <c r="CC28" s="13">
        <v>490089.9246704331</v>
      </c>
      <c r="CD28" s="13">
        <v>490089.9246704331</v>
      </c>
      <c r="CE28" s="13">
        <v>490089.9246704331</v>
      </c>
      <c r="CF28" s="13">
        <v>490089.9246704331</v>
      </c>
      <c r="CG28" s="13">
        <v>490089.9246704331</v>
      </c>
      <c r="CH28" s="13">
        <v>490089.9246704331</v>
      </c>
      <c r="CI28" s="13">
        <v>490089.9246704331</v>
      </c>
      <c r="CJ28" s="13">
        <v>490089.9246704331</v>
      </c>
      <c r="CK28" s="13">
        <v>490089.9246704331</v>
      </c>
      <c r="CL28" s="13">
        <v>490089.9246704331</v>
      </c>
      <c r="CM28" s="13">
        <v>490089.9246704331</v>
      </c>
      <c r="CN28" s="13">
        <v>490089.9246704331</v>
      </c>
      <c r="CO28" s="13">
        <v>490089.9246704331</v>
      </c>
      <c r="CP28" s="13">
        <v>490089.9246704331</v>
      </c>
      <c r="CQ28" s="13">
        <v>490089.9246704331</v>
      </c>
      <c r="CR28" s="13">
        <v>490089.9246704331</v>
      </c>
      <c r="CS28" s="13">
        <v>490089.9246704331</v>
      </c>
      <c r="CT28" s="13">
        <v>490089.9246704331</v>
      </c>
      <c r="CU28" s="13">
        <v>490089.9246704331</v>
      </c>
      <c r="CV28" s="13">
        <v>490089.9246704331</v>
      </c>
      <c r="CW28" s="13">
        <v>490089.9246704331</v>
      </c>
      <c r="CX28" s="13">
        <v>490089.9246704331</v>
      </c>
      <c r="CY28" s="13">
        <v>490089.9246704331</v>
      </c>
      <c r="CZ28" s="13">
        <v>490089.9246704331</v>
      </c>
      <c r="DA28" s="13">
        <v>490089.9246704331</v>
      </c>
      <c r="DB28" s="13">
        <v>490089.9246704331</v>
      </c>
      <c r="DC28" s="13">
        <v>490089.9246704331</v>
      </c>
      <c r="DD28" s="13">
        <v>490089.9246704331</v>
      </c>
      <c r="DE28" s="13">
        <v>490089.9246704331</v>
      </c>
      <c r="DF28" s="13">
        <v>490089.9246704331</v>
      </c>
      <c r="DG28" s="13">
        <v>490089.9246704331</v>
      </c>
      <c r="DH28" s="13">
        <v>490089.9246704331</v>
      </c>
      <c r="DI28" s="13">
        <v>490089.9246704331</v>
      </c>
      <c r="DJ28" s="13">
        <v>490089.9246704331</v>
      </c>
      <c r="DK28" s="13">
        <v>490089.9246704331</v>
      </c>
      <c r="DL28" s="13">
        <v>490089.9246704331</v>
      </c>
      <c r="DM28" s="13">
        <v>490089.9246704331</v>
      </c>
      <c r="DN28" s="13">
        <v>490089.9246704331</v>
      </c>
      <c r="DO28" s="13">
        <v>490089.9246704331</v>
      </c>
      <c r="DP28" s="13">
        <v>490089.9246704331</v>
      </c>
      <c r="DQ28" s="13">
        <v>490089.9246704331</v>
      </c>
      <c r="DR28" s="13">
        <v>490089.9246704331</v>
      </c>
      <c r="DS28" s="13">
        <v>490089.9246704331</v>
      </c>
      <c r="DT28" s="13">
        <v>490089.9246704331</v>
      </c>
      <c r="DU28" s="13">
        <v>490089.9246704331</v>
      </c>
    </row>
    <row r="29" spans="1:125" hidden="1" outlineLevel="1" x14ac:dyDescent="0.25">
      <c r="A29" s="18" t="s">
        <v>219</v>
      </c>
      <c r="B29" s="98">
        <v>8.3333333333333329E-2</v>
      </c>
      <c r="C29" s="12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382532.95668549906</v>
      </c>
      <c r="N29" s="17">
        <v>382532.95668549906</v>
      </c>
      <c r="O29" s="17">
        <v>382532.95668549906</v>
      </c>
      <c r="P29" s="17">
        <v>382532.95668549906</v>
      </c>
      <c r="Q29" s="17">
        <v>382532.95668549906</v>
      </c>
      <c r="R29" s="17">
        <v>382532.95668549906</v>
      </c>
      <c r="S29" s="17">
        <v>382532.95668549906</v>
      </c>
      <c r="T29" s="17">
        <v>382532.95668549906</v>
      </c>
      <c r="U29" s="17">
        <v>382532.95668549906</v>
      </c>
      <c r="V29" s="17">
        <v>382532.95668549906</v>
      </c>
      <c r="W29" s="17">
        <v>382532.95668549906</v>
      </c>
      <c r="X29" s="17">
        <v>382532.95668549906</v>
      </c>
      <c r="Y29" s="17">
        <v>382532.95668549906</v>
      </c>
      <c r="Z29" s="17">
        <v>382532.95668549906</v>
      </c>
      <c r="AA29" s="17">
        <v>382532.95668549906</v>
      </c>
      <c r="AB29" s="17">
        <v>382532.95668549906</v>
      </c>
      <c r="AC29" s="17">
        <v>382532.95668549906</v>
      </c>
      <c r="AD29" s="17">
        <v>382532.95668549906</v>
      </c>
      <c r="AE29" s="17">
        <v>382532.95668549906</v>
      </c>
      <c r="AF29" s="17">
        <v>382532.95668549906</v>
      </c>
      <c r="AG29" s="17">
        <v>382532.95668549906</v>
      </c>
      <c r="AH29" s="17">
        <v>382532.95668549906</v>
      </c>
      <c r="AI29" s="17">
        <v>382532.95668549906</v>
      </c>
      <c r="AJ29" s="17">
        <v>382532.95668549906</v>
      </c>
      <c r="AK29" s="17">
        <v>382532.95668549906</v>
      </c>
      <c r="AL29" s="17">
        <v>382532.95668549906</v>
      </c>
      <c r="AM29" s="17">
        <v>382532.95668549906</v>
      </c>
      <c r="AN29" s="17">
        <v>382532.95668549906</v>
      </c>
      <c r="AO29" s="17">
        <v>382532.95668549906</v>
      </c>
      <c r="AP29" s="17">
        <v>382532.95668549906</v>
      </c>
      <c r="AQ29" s="17">
        <v>382532.95668549906</v>
      </c>
      <c r="AR29" s="17">
        <v>382532.95668549906</v>
      </c>
      <c r="AS29" s="17">
        <v>382532.95668549906</v>
      </c>
      <c r="AT29" s="17">
        <v>382532.95668549906</v>
      </c>
      <c r="AU29" s="17">
        <v>382532.95668549906</v>
      </c>
      <c r="AV29" s="17">
        <v>382532.95668549906</v>
      </c>
      <c r="AW29" s="17">
        <v>382532.95668549906</v>
      </c>
      <c r="AX29" s="17">
        <v>382532.95668549906</v>
      </c>
      <c r="AY29" s="17">
        <v>382532.95668549906</v>
      </c>
      <c r="AZ29" s="17">
        <v>382532.95668549906</v>
      </c>
      <c r="BA29" s="17">
        <v>382532.95668549906</v>
      </c>
      <c r="BB29" s="17">
        <v>382532.95668549906</v>
      </c>
      <c r="BC29" s="17">
        <v>382532.95668549906</v>
      </c>
      <c r="BD29" s="17">
        <v>382532.95668549906</v>
      </c>
      <c r="BE29" s="17">
        <v>382532.95668549906</v>
      </c>
      <c r="BF29" s="17">
        <v>382532.95668549906</v>
      </c>
      <c r="BG29" s="17">
        <v>382532.95668549906</v>
      </c>
      <c r="BH29" s="17">
        <v>382532.95668549906</v>
      </c>
      <c r="BI29" s="17">
        <v>382532.95668549906</v>
      </c>
      <c r="BJ29" s="17">
        <v>382532.95668549906</v>
      </c>
      <c r="BK29" s="17">
        <v>382532.95668549906</v>
      </c>
      <c r="BL29" s="17">
        <v>382532.95668549906</v>
      </c>
      <c r="BM29" s="17">
        <v>382532.95668549906</v>
      </c>
      <c r="BN29" s="17">
        <v>382532.95668549906</v>
      </c>
      <c r="BO29" s="17">
        <v>382532.95668549906</v>
      </c>
      <c r="BP29" s="17">
        <v>382532.95668549906</v>
      </c>
      <c r="BQ29" s="17">
        <v>382532.95668549906</v>
      </c>
      <c r="BR29" s="17">
        <v>382532.95668549906</v>
      </c>
      <c r="BS29" s="17">
        <v>382532.95668549906</v>
      </c>
      <c r="BT29" s="17">
        <v>382532.95668549906</v>
      </c>
      <c r="BU29" s="17">
        <v>382532.95668549906</v>
      </c>
      <c r="BV29" s="17">
        <v>382532.95668549906</v>
      </c>
      <c r="BW29" s="17">
        <v>382532.95668549906</v>
      </c>
      <c r="BX29" s="17">
        <v>382532.95668549906</v>
      </c>
      <c r="BY29" s="17">
        <v>382532.95668549906</v>
      </c>
      <c r="BZ29" s="17">
        <v>382532.95668549906</v>
      </c>
      <c r="CA29" s="17">
        <v>382532.95668549906</v>
      </c>
      <c r="CB29" s="17">
        <v>382532.95668549906</v>
      </c>
      <c r="CC29" s="17">
        <v>382532.95668549906</v>
      </c>
      <c r="CD29" s="17">
        <v>382532.95668549906</v>
      </c>
      <c r="CE29" s="17">
        <v>382532.95668549906</v>
      </c>
      <c r="CF29" s="17">
        <v>382532.95668549906</v>
      </c>
      <c r="CG29" s="17">
        <v>382532.95668549906</v>
      </c>
      <c r="CH29" s="17">
        <v>382532.95668549906</v>
      </c>
      <c r="CI29" s="17">
        <v>382532.95668549906</v>
      </c>
      <c r="CJ29" s="17">
        <v>382532.95668549906</v>
      </c>
      <c r="CK29" s="17">
        <v>382532.95668549906</v>
      </c>
      <c r="CL29" s="17">
        <v>382532.95668549906</v>
      </c>
      <c r="CM29" s="17">
        <v>382532.95668549906</v>
      </c>
      <c r="CN29" s="17">
        <v>382532.95668549906</v>
      </c>
      <c r="CO29" s="17">
        <v>382532.95668549906</v>
      </c>
      <c r="CP29" s="17">
        <v>382532.95668549906</v>
      </c>
      <c r="CQ29" s="17">
        <v>382532.95668549906</v>
      </c>
      <c r="CR29" s="17">
        <v>382532.95668549906</v>
      </c>
      <c r="CS29" s="17">
        <v>382532.95668549906</v>
      </c>
      <c r="CT29" s="17">
        <v>382532.95668549906</v>
      </c>
      <c r="CU29" s="17">
        <v>382532.95668549906</v>
      </c>
      <c r="CV29" s="17">
        <v>382532.95668549906</v>
      </c>
      <c r="CW29" s="17">
        <v>382532.95668549906</v>
      </c>
      <c r="CX29" s="17">
        <v>382532.95668549906</v>
      </c>
      <c r="CY29" s="17">
        <v>382532.95668549906</v>
      </c>
      <c r="CZ29" s="17">
        <v>382532.95668549906</v>
      </c>
      <c r="DA29" s="17">
        <v>382532.95668549906</v>
      </c>
      <c r="DB29" s="17">
        <v>382532.95668549906</v>
      </c>
      <c r="DC29" s="17">
        <v>382532.95668549906</v>
      </c>
      <c r="DD29" s="17">
        <v>382532.95668549906</v>
      </c>
      <c r="DE29" s="17">
        <v>382532.95668549906</v>
      </c>
      <c r="DF29" s="17">
        <v>382532.95668549906</v>
      </c>
      <c r="DG29" s="17">
        <v>382532.95668549906</v>
      </c>
      <c r="DH29" s="17">
        <v>382532.95668549906</v>
      </c>
      <c r="DI29" s="17">
        <v>382532.95668549906</v>
      </c>
      <c r="DJ29" s="17">
        <v>382532.95668549906</v>
      </c>
      <c r="DK29" s="17">
        <v>382532.95668549906</v>
      </c>
      <c r="DL29" s="17">
        <v>382532.95668549906</v>
      </c>
      <c r="DM29" s="17">
        <v>382532.95668549906</v>
      </c>
      <c r="DN29" s="17">
        <v>382532.95668549906</v>
      </c>
      <c r="DO29" s="17">
        <v>382532.95668549906</v>
      </c>
      <c r="DP29" s="17">
        <v>382532.95668549906</v>
      </c>
      <c r="DQ29" s="17">
        <v>382532.95668549906</v>
      </c>
      <c r="DR29" s="17">
        <v>382532.95668549906</v>
      </c>
      <c r="DS29" s="17">
        <v>382532.95668549906</v>
      </c>
      <c r="DT29" s="17">
        <v>382532.95668549906</v>
      </c>
      <c r="DU29" s="17">
        <v>382532.95668549906</v>
      </c>
    </row>
    <row r="30" spans="1:125" hidden="1" outlineLevel="1" x14ac:dyDescent="0.25">
      <c r="A30" s="18" t="s">
        <v>220</v>
      </c>
      <c r="B30" s="98">
        <v>0.1</v>
      </c>
      <c r="C30" s="12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4296.610169491526</v>
      </c>
      <c r="J30" s="17">
        <v>4296.610169491526</v>
      </c>
      <c r="K30" s="17">
        <v>4296.610169491526</v>
      </c>
      <c r="L30" s="17">
        <v>4296.610169491526</v>
      </c>
      <c r="M30" s="17">
        <v>4296.610169491526</v>
      </c>
      <c r="N30" s="17">
        <v>4296.610169491526</v>
      </c>
      <c r="O30" s="17">
        <v>4296.610169491526</v>
      </c>
      <c r="P30" s="17">
        <v>4296.610169491526</v>
      </c>
      <c r="Q30" s="17">
        <v>4296.610169491526</v>
      </c>
      <c r="R30" s="17">
        <v>4296.610169491526</v>
      </c>
      <c r="S30" s="17">
        <v>4296.610169491526</v>
      </c>
      <c r="T30" s="17">
        <v>4296.610169491526</v>
      </c>
      <c r="U30" s="17">
        <v>4296.610169491526</v>
      </c>
      <c r="V30" s="17">
        <v>4296.610169491526</v>
      </c>
      <c r="W30" s="17">
        <v>4296.610169491526</v>
      </c>
      <c r="X30" s="17">
        <v>4296.610169491526</v>
      </c>
      <c r="Y30" s="17">
        <v>4296.610169491526</v>
      </c>
      <c r="Z30" s="17">
        <v>4296.610169491526</v>
      </c>
      <c r="AA30" s="17">
        <v>4296.610169491526</v>
      </c>
      <c r="AB30" s="17">
        <v>4296.610169491526</v>
      </c>
      <c r="AC30" s="17">
        <v>4296.610169491526</v>
      </c>
      <c r="AD30" s="17">
        <v>4296.610169491526</v>
      </c>
      <c r="AE30" s="17">
        <v>4296.610169491526</v>
      </c>
      <c r="AF30" s="17">
        <v>4296.610169491526</v>
      </c>
      <c r="AG30" s="17">
        <v>4296.610169491526</v>
      </c>
      <c r="AH30" s="17">
        <v>4296.610169491526</v>
      </c>
      <c r="AI30" s="17">
        <v>4296.610169491526</v>
      </c>
      <c r="AJ30" s="17">
        <v>4296.610169491526</v>
      </c>
      <c r="AK30" s="17">
        <v>4296.610169491526</v>
      </c>
      <c r="AL30" s="17">
        <v>4296.610169491526</v>
      </c>
      <c r="AM30" s="17">
        <v>4296.610169491526</v>
      </c>
      <c r="AN30" s="17">
        <v>4296.610169491526</v>
      </c>
      <c r="AO30" s="17">
        <v>4296.610169491526</v>
      </c>
      <c r="AP30" s="17">
        <v>4296.610169491526</v>
      </c>
      <c r="AQ30" s="17">
        <v>4296.610169491526</v>
      </c>
      <c r="AR30" s="17">
        <v>4296.610169491526</v>
      </c>
      <c r="AS30" s="17">
        <v>4296.610169491526</v>
      </c>
      <c r="AT30" s="17">
        <v>4296.610169491526</v>
      </c>
      <c r="AU30" s="17">
        <v>4296.610169491526</v>
      </c>
      <c r="AV30" s="17">
        <v>4296.610169491526</v>
      </c>
      <c r="AW30" s="17">
        <v>4296.610169491526</v>
      </c>
      <c r="AX30" s="17">
        <v>4296.610169491526</v>
      </c>
      <c r="AY30" s="17">
        <v>4296.610169491526</v>
      </c>
      <c r="AZ30" s="17">
        <v>4296.610169491526</v>
      </c>
      <c r="BA30" s="17">
        <v>4296.610169491526</v>
      </c>
      <c r="BB30" s="17">
        <v>4296.610169491526</v>
      </c>
      <c r="BC30" s="17">
        <v>4296.610169491526</v>
      </c>
      <c r="BD30" s="17">
        <v>4296.610169491526</v>
      </c>
      <c r="BE30" s="17">
        <v>4296.610169491526</v>
      </c>
      <c r="BF30" s="17">
        <v>4296.610169491526</v>
      </c>
      <c r="BG30" s="17">
        <v>4296.610169491526</v>
      </c>
      <c r="BH30" s="17">
        <v>4296.610169491526</v>
      </c>
      <c r="BI30" s="17">
        <v>4296.610169491526</v>
      </c>
      <c r="BJ30" s="17">
        <v>4296.610169491526</v>
      </c>
      <c r="BK30" s="17">
        <v>4296.610169491526</v>
      </c>
      <c r="BL30" s="17">
        <v>4296.610169491526</v>
      </c>
      <c r="BM30" s="17">
        <v>4296.610169491526</v>
      </c>
      <c r="BN30" s="17">
        <v>4296.610169491526</v>
      </c>
      <c r="BO30" s="17">
        <v>4296.610169491526</v>
      </c>
      <c r="BP30" s="17">
        <v>4296.610169491526</v>
      </c>
      <c r="BQ30" s="17">
        <v>4296.610169491526</v>
      </c>
      <c r="BR30" s="17">
        <v>4296.610169491526</v>
      </c>
      <c r="BS30" s="17">
        <v>4296.610169491526</v>
      </c>
      <c r="BT30" s="17">
        <v>4296.610169491526</v>
      </c>
      <c r="BU30" s="17">
        <v>4296.610169491526</v>
      </c>
      <c r="BV30" s="17">
        <v>4296.610169491526</v>
      </c>
      <c r="BW30" s="17">
        <v>4296.610169491526</v>
      </c>
      <c r="BX30" s="17">
        <v>4296.610169491526</v>
      </c>
      <c r="BY30" s="17">
        <v>4296.610169491526</v>
      </c>
      <c r="BZ30" s="17">
        <v>4296.610169491526</v>
      </c>
      <c r="CA30" s="17">
        <v>4296.610169491526</v>
      </c>
      <c r="CB30" s="17">
        <v>4296.610169491526</v>
      </c>
      <c r="CC30" s="17">
        <v>4296.610169491526</v>
      </c>
      <c r="CD30" s="17">
        <v>4296.610169491526</v>
      </c>
      <c r="CE30" s="17">
        <v>4296.610169491526</v>
      </c>
      <c r="CF30" s="17">
        <v>4296.610169491526</v>
      </c>
      <c r="CG30" s="17">
        <v>4296.610169491526</v>
      </c>
      <c r="CH30" s="17">
        <v>4296.610169491526</v>
      </c>
      <c r="CI30" s="17">
        <v>4296.610169491526</v>
      </c>
      <c r="CJ30" s="17">
        <v>4296.610169491526</v>
      </c>
      <c r="CK30" s="17">
        <v>4296.610169491526</v>
      </c>
      <c r="CL30" s="17">
        <v>4296.610169491526</v>
      </c>
      <c r="CM30" s="17">
        <v>4296.610169491526</v>
      </c>
      <c r="CN30" s="17">
        <v>4296.610169491526</v>
      </c>
      <c r="CO30" s="17">
        <v>4296.610169491526</v>
      </c>
      <c r="CP30" s="17">
        <v>4296.610169491526</v>
      </c>
      <c r="CQ30" s="17">
        <v>4296.610169491526</v>
      </c>
      <c r="CR30" s="17">
        <v>4296.610169491526</v>
      </c>
      <c r="CS30" s="17">
        <v>4296.610169491526</v>
      </c>
      <c r="CT30" s="17">
        <v>4296.610169491526</v>
      </c>
      <c r="CU30" s="17">
        <v>4296.610169491526</v>
      </c>
      <c r="CV30" s="17">
        <v>4296.610169491526</v>
      </c>
      <c r="CW30" s="17">
        <v>4296.610169491526</v>
      </c>
      <c r="CX30" s="17">
        <v>4296.610169491526</v>
      </c>
      <c r="CY30" s="17">
        <v>4296.610169491526</v>
      </c>
      <c r="CZ30" s="17">
        <v>4296.610169491526</v>
      </c>
      <c r="DA30" s="17">
        <v>4296.610169491526</v>
      </c>
      <c r="DB30" s="17">
        <v>4296.610169491526</v>
      </c>
      <c r="DC30" s="17">
        <v>4296.610169491526</v>
      </c>
      <c r="DD30" s="17">
        <v>4296.610169491526</v>
      </c>
      <c r="DE30" s="17">
        <v>4296.610169491526</v>
      </c>
      <c r="DF30" s="17">
        <v>4296.610169491526</v>
      </c>
      <c r="DG30" s="17">
        <v>4296.610169491526</v>
      </c>
      <c r="DH30" s="17">
        <v>4296.610169491526</v>
      </c>
      <c r="DI30" s="17">
        <v>4296.610169491526</v>
      </c>
      <c r="DJ30" s="17">
        <v>4296.610169491526</v>
      </c>
      <c r="DK30" s="17">
        <v>4296.610169491526</v>
      </c>
      <c r="DL30" s="17">
        <v>4296.610169491526</v>
      </c>
      <c r="DM30" s="17">
        <v>4296.610169491526</v>
      </c>
      <c r="DN30" s="17">
        <v>4296.610169491526</v>
      </c>
      <c r="DO30" s="17">
        <v>4296.610169491526</v>
      </c>
      <c r="DP30" s="17">
        <v>4296.610169491526</v>
      </c>
      <c r="DQ30" s="17">
        <v>4296.610169491526</v>
      </c>
      <c r="DR30" s="17">
        <v>4296.610169491526</v>
      </c>
      <c r="DS30" s="17">
        <v>4296.610169491526</v>
      </c>
      <c r="DT30" s="17">
        <v>4296.610169491526</v>
      </c>
      <c r="DU30" s="17">
        <v>4296.610169491526</v>
      </c>
    </row>
    <row r="31" spans="1:125" hidden="1" outlineLevel="1" x14ac:dyDescent="0.25">
      <c r="A31" s="18" t="s">
        <v>222</v>
      </c>
      <c r="B31" s="98">
        <v>8.3333333333333329E-2</v>
      </c>
      <c r="C31" s="12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19008.945386064031</v>
      </c>
      <c r="N31" s="17">
        <v>19008.945386064031</v>
      </c>
      <c r="O31" s="17">
        <v>19008.945386064031</v>
      </c>
      <c r="P31" s="17">
        <v>19008.945386064031</v>
      </c>
      <c r="Q31" s="17">
        <v>19008.945386064031</v>
      </c>
      <c r="R31" s="17">
        <v>19008.945386064031</v>
      </c>
      <c r="S31" s="17">
        <v>19008.945386064031</v>
      </c>
      <c r="T31" s="17">
        <v>19008.945386064031</v>
      </c>
      <c r="U31" s="17">
        <v>19008.945386064031</v>
      </c>
      <c r="V31" s="17">
        <v>19008.945386064031</v>
      </c>
      <c r="W31" s="17">
        <v>19008.945386064031</v>
      </c>
      <c r="X31" s="17">
        <v>19008.945386064031</v>
      </c>
      <c r="Y31" s="17">
        <v>19008.945386064031</v>
      </c>
      <c r="Z31" s="17">
        <v>19008.945386064031</v>
      </c>
      <c r="AA31" s="17">
        <v>19008.945386064031</v>
      </c>
      <c r="AB31" s="17">
        <v>19008.945386064031</v>
      </c>
      <c r="AC31" s="17">
        <v>19008.945386064031</v>
      </c>
      <c r="AD31" s="17">
        <v>19008.945386064031</v>
      </c>
      <c r="AE31" s="17">
        <v>19008.945386064031</v>
      </c>
      <c r="AF31" s="17">
        <v>19008.945386064031</v>
      </c>
      <c r="AG31" s="17">
        <v>19008.945386064031</v>
      </c>
      <c r="AH31" s="17">
        <v>19008.945386064031</v>
      </c>
      <c r="AI31" s="17">
        <v>19008.945386064031</v>
      </c>
      <c r="AJ31" s="17">
        <v>19008.945386064031</v>
      </c>
      <c r="AK31" s="17">
        <v>19008.945386064031</v>
      </c>
      <c r="AL31" s="17">
        <v>19008.945386064031</v>
      </c>
      <c r="AM31" s="17">
        <v>19008.945386064031</v>
      </c>
      <c r="AN31" s="17">
        <v>19008.945386064031</v>
      </c>
      <c r="AO31" s="17">
        <v>19008.945386064031</v>
      </c>
      <c r="AP31" s="17">
        <v>19008.945386064031</v>
      </c>
      <c r="AQ31" s="17">
        <v>19008.945386064031</v>
      </c>
      <c r="AR31" s="17">
        <v>19008.945386064031</v>
      </c>
      <c r="AS31" s="17">
        <v>19008.945386064031</v>
      </c>
      <c r="AT31" s="17">
        <v>19008.945386064031</v>
      </c>
      <c r="AU31" s="17">
        <v>19008.945386064031</v>
      </c>
      <c r="AV31" s="17">
        <v>19008.945386064031</v>
      </c>
      <c r="AW31" s="17">
        <v>19008.945386064031</v>
      </c>
      <c r="AX31" s="17">
        <v>19008.945386064031</v>
      </c>
      <c r="AY31" s="17">
        <v>19008.945386064031</v>
      </c>
      <c r="AZ31" s="17">
        <v>19008.945386064031</v>
      </c>
      <c r="BA31" s="17">
        <v>19008.945386064031</v>
      </c>
      <c r="BB31" s="17">
        <v>19008.945386064031</v>
      </c>
      <c r="BC31" s="17">
        <v>19008.945386064031</v>
      </c>
      <c r="BD31" s="17">
        <v>19008.945386064031</v>
      </c>
      <c r="BE31" s="17">
        <v>19008.945386064031</v>
      </c>
      <c r="BF31" s="17">
        <v>19008.945386064031</v>
      </c>
      <c r="BG31" s="17">
        <v>19008.945386064031</v>
      </c>
      <c r="BH31" s="17">
        <v>19008.945386064031</v>
      </c>
      <c r="BI31" s="17">
        <v>19008.945386064031</v>
      </c>
      <c r="BJ31" s="17">
        <v>19008.945386064031</v>
      </c>
      <c r="BK31" s="17">
        <v>19008.945386064031</v>
      </c>
      <c r="BL31" s="17">
        <v>19008.945386064031</v>
      </c>
      <c r="BM31" s="17">
        <v>19008.945386064031</v>
      </c>
      <c r="BN31" s="17">
        <v>19008.945386064031</v>
      </c>
      <c r="BO31" s="17">
        <v>19008.945386064031</v>
      </c>
      <c r="BP31" s="17">
        <v>19008.945386064031</v>
      </c>
      <c r="BQ31" s="17">
        <v>19008.945386064031</v>
      </c>
      <c r="BR31" s="17">
        <v>19008.945386064031</v>
      </c>
      <c r="BS31" s="17">
        <v>19008.945386064031</v>
      </c>
      <c r="BT31" s="17">
        <v>19008.945386064031</v>
      </c>
      <c r="BU31" s="17">
        <v>19008.945386064031</v>
      </c>
      <c r="BV31" s="17">
        <v>19008.945386064031</v>
      </c>
      <c r="BW31" s="17">
        <v>19008.945386064031</v>
      </c>
      <c r="BX31" s="17">
        <v>19008.945386064031</v>
      </c>
      <c r="BY31" s="17">
        <v>19008.945386064031</v>
      </c>
      <c r="BZ31" s="17">
        <v>19008.945386064031</v>
      </c>
      <c r="CA31" s="17">
        <v>19008.945386064031</v>
      </c>
      <c r="CB31" s="17">
        <v>19008.945386064031</v>
      </c>
      <c r="CC31" s="17">
        <v>19008.945386064031</v>
      </c>
      <c r="CD31" s="17">
        <v>19008.945386064031</v>
      </c>
      <c r="CE31" s="17">
        <v>19008.945386064031</v>
      </c>
      <c r="CF31" s="17">
        <v>19008.945386064031</v>
      </c>
      <c r="CG31" s="17">
        <v>19008.945386064031</v>
      </c>
      <c r="CH31" s="17">
        <v>19008.945386064031</v>
      </c>
      <c r="CI31" s="17">
        <v>19008.945386064031</v>
      </c>
      <c r="CJ31" s="17">
        <v>19008.945386064031</v>
      </c>
      <c r="CK31" s="17">
        <v>19008.945386064031</v>
      </c>
      <c r="CL31" s="17">
        <v>19008.945386064031</v>
      </c>
      <c r="CM31" s="17">
        <v>19008.945386064031</v>
      </c>
      <c r="CN31" s="17">
        <v>19008.945386064031</v>
      </c>
      <c r="CO31" s="17">
        <v>19008.945386064031</v>
      </c>
      <c r="CP31" s="17">
        <v>19008.945386064031</v>
      </c>
      <c r="CQ31" s="17">
        <v>19008.945386064031</v>
      </c>
      <c r="CR31" s="17">
        <v>19008.945386064031</v>
      </c>
      <c r="CS31" s="17">
        <v>19008.945386064031</v>
      </c>
      <c r="CT31" s="17">
        <v>19008.945386064031</v>
      </c>
      <c r="CU31" s="17">
        <v>19008.945386064031</v>
      </c>
      <c r="CV31" s="17">
        <v>19008.945386064031</v>
      </c>
      <c r="CW31" s="17">
        <v>19008.945386064031</v>
      </c>
      <c r="CX31" s="17">
        <v>19008.945386064031</v>
      </c>
      <c r="CY31" s="17">
        <v>19008.945386064031</v>
      </c>
      <c r="CZ31" s="17">
        <v>19008.945386064031</v>
      </c>
      <c r="DA31" s="17">
        <v>19008.945386064031</v>
      </c>
      <c r="DB31" s="17">
        <v>19008.945386064031</v>
      </c>
      <c r="DC31" s="17">
        <v>19008.945386064031</v>
      </c>
      <c r="DD31" s="17">
        <v>19008.945386064031</v>
      </c>
      <c r="DE31" s="17">
        <v>19008.945386064031</v>
      </c>
      <c r="DF31" s="17">
        <v>19008.945386064031</v>
      </c>
      <c r="DG31" s="17">
        <v>19008.945386064031</v>
      </c>
      <c r="DH31" s="17">
        <v>19008.945386064031</v>
      </c>
      <c r="DI31" s="17">
        <v>19008.945386064031</v>
      </c>
      <c r="DJ31" s="17">
        <v>19008.945386064031</v>
      </c>
      <c r="DK31" s="17">
        <v>19008.945386064031</v>
      </c>
      <c r="DL31" s="17">
        <v>19008.945386064031</v>
      </c>
      <c r="DM31" s="17">
        <v>19008.945386064031</v>
      </c>
      <c r="DN31" s="17">
        <v>19008.945386064031</v>
      </c>
      <c r="DO31" s="17">
        <v>19008.945386064031</v>
      </c>
      <c r="DP31" s="17">
        <v>19008.945386064031</v>
      </c>
      <c r="DQ31" s="17">
        <v>19008.945386064031</v>
      </c>
      <c r="DR31" s="17">
        <v>19008.945386064031</v>
      </c>
      <c r="DS31" s="17">
        <v>19008.945386064031</v>
      </c>
      <c r="DT31" s="17">
        <v>19008.945386064031</v>
      </c>
      <c r="DU31" s="17">
        <v>19008.945386064031</v>
      </c>
    </row>
    <row r="32" spans="1:125" hidden="1" outlineLevel="1" x14ac:dyDescent="0.25">
      <c r="A32" s="18" t="s">
        <v>224</v>
      </c>
      <c r="B32" s="98">
        <v>0.1</v>
      </c>
      <c r="C32" s="12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57203.38983050848</v>
      </c>
      <c r="N32" s="17">
        <v>57203.38983050848</v>
      </c>
      <c r="O32" s="17">
        <v>57203.38983050848</v>
      </c>
      <c r="P32" s="17">
        <v>57203.38983050848</v>
      </c>
      <c r="Q32" s="17">
        <v>57203.38983050848</v>
      </c>
      <c r="R32" s="17">
        <v>57203.38983050848</v>
      </c>
      <c r="S32" s="17">
        <v>57203.38983050848</v>
      </c>
      <c r="T32" s="17">
        <v>57203.38983050848</v>
      </c>
      <c r="U32" s="17">
        <v>57203.38983050848</v>
      </c>
      <c r="V32" s="17">
        <v>57203.38983050848</v>
      </c>
      <c r="W32" s="17">
        <v>57203.38983050848</v>
      </c>
      <c r="X32" s="17">
        <v>57203.38983050848</v>
      </c>
      <c r="Y32" s="17">
        <v>57203.38983050848</v>
      </c>
      <c r="Z32" s="17">
        <v>57203.38983050848</v>
      </c>
      <c r="AA32" s="17">
        <v>57203.38983050848</v>
      </c>
      <c r="AB32" s="17">
        <v>57203.38983050848</v>
      </c>
      <c r="AC32" s="17">
        <v>57203.38983050848</v>
      </c>
      <c r="AD32" s="17">
        <v>57203.38983050848</v>
      </c>
      <c r="AE32" s="17">
        <v>57203.38983050848</v>
      </c>
      <c r="AF32" s="17">
        <v>57203.38983050848</v>
      </c>
      <c r="AG32" s="17">
        <v>57203.38983050848</v>
      </c>
      <c r="AH32" s="17">
        <v>57203.38983050848</v>
      </c>
      <c r="AI32" s="17">
        <v>57203.38983050848</v>
      </c>
      <c r="AJ32" s="17">
        <v>57203.38983050848</v>
      </c>
      <c r="AK32" s="17">
        <v>57203.38983050848</v>
      </c>
      <c r="AL32" s="17">
        <v>57203.38983050848</v>
      </c>
      <c r="AM32" s="17">
        <v>57203.38983050848</v>
      </c>
      <c r="AN32" s="17">
        <v>57203.38983050848</v>
      </c>
      <c r="AO32" s="17">
        <v>57203.38983050848</v>
      </c>
      <c r="AP32" s="17">
        <v>57203.38983050848</v>
      </c>
      <c r="AQ32" s="17">
        <v>57203.38983050848</v>
      </c>
      <c r="AR32" s="17">
        <v>57203.38983050848</v>
      </c>
      <c r="AS32" s="17">
        <v>57203.38983050848</v>
      </c>
      <c r="AT32" s="17">
        <v>57203.38983050848</v>
      </c>
      <c r="AU32" s="17">
        <v>57203.38983050848</v>
      </c>
      <c r="AV32" s="17">
        <v>57203.38983050848</v>
      </c>
      <c r="AW32" s="17">
        <v>57203.38983050848</v>
      </c>
      <c r="AX32" s="17">
        <v>57203.38983050848</v>
      </c>
      <c r="AY32" s="17">
        <v>57203.38983050848</v>
      </c>
      <c r="AZ32" s="17">
        <v>57203.38983050848</v>
      </c>
      <c r="BA32" s="17">
        <v>57203.38983050848</v>
      </c>
      <c r="BB32" s="17">
        <v>57203.38983050848</v>
      </c>
      <c r="BC32" s="17">
        <v>57203.38983050848</v>
      </c>
      <c r="BD32" s="17">
        <v>57203.38983050848</v>
      </c>
      <c r="BE32" s="17">
        <v>57203.38983050848</v>
      </c>
      <c r="BF32" s="17">
        <v>57203.38983050848</v>
      </c>
      <c r="BG32" s="17">
        <v>57203.38983050848</v>
      </c>
      <c r="BH32" s="17">
        <v>57203.38983050848</v>
      </c>
      <c r="BI32" s="17">
        <v>57203.38983050848</v>
      </c>
      <c r="BJ32" s="17">
        <v>57203.38983050848</v>
      </c>
      <c r="BK32" s="17">
        <v>57203.38983050848</v>
      </c>
      <c r="BL32" s="17">
        <v>57203.38983050848</v>
      </c>
      <c r="BM32" s="17">
        <v>57203.38983050848</v>
      </c>
      <c r="BN32" s="17">
        <v>57203.38983050848</v>
      </c>
      <c r="BO32" s="17">
        <v>57203.38983050848</v>
      </c>
      <c r="BP32" s="17">
        <v>57203.38983050848</v>
      </c>
      <c r="BQ32" s="17">
        <v>57203.38983050848</v>
      </c>
      <c r="BR32" s="17">
        <v>57203.38983050848</v>
      </c>
      <c r="BS32" s="17">
        <v>57203.38983050848</v>
      </c>
      <c r="BT32" s="17">
        <v>57203.38983050848</v>
      </c>
      <c r="BU32" s="17">
        <v>57203.38983050848</v>
      </c>
      <c r="BV32" s="17">
        <v>57203.38983050848</v>
      </c>
      <c r="BW32" s="17">
        <v>57203.38983050848</v>
      </c>
      <c r="BX32" s="17">
        <v>57203.38983050848</v>
      </c>
      <c r="BY32" s="17">
        <v>57203.38983050848</v>
      </c>
      <c r="BZ32" s="17">
        <v>57203.38983050848</v>
      </c>
      <c r="CA32" s="17">
        <v>57203.38983050848</v>
      </c>
      <c r="CB32" s="17">
        <v>57203.38983050848</v>
      </c>
      <c r="CC32" s="17">
        <v>57203.38983050848</v>
      </c>
      <c r="CD32" s="17">
        <v>57203.38983050848</v>
      </c>
      <c r="CE32" s="17">
        <v>57203.38983050848</v>
      </c>
      <c r="CF32" s="17">
        <v>57203.38983050848</v>
      </c>
      <c r="CG32" s="17">
        <v>57203.38983050848</v>
      </c>
      <c r="CH32" s="17">
        <v>57203.38983050848</v>
      </c>
      <c r="CI32" s="17">
        <v>57203.38983050848</v>
      </c>
      <c r="CJ32" s="17">
        <v>57203.38983050848</v>
      </c>
      <c r="CK32" s="17">
        <v>57203.38983050848</v>
      </c>
      <c r="CL32" s="17">
        <v>57203.38983050848</v>
      </c>
      <c r="CM32" s="17">
        <v>57203.38983050848</v>
      </c>
      <c r="CN32" s="17">
        <v>57203.38983050848</v>
      </c>
      <c r="CO32" s="17">
        <v>57203.38983050848</v>
      </c>
      <c r="CP32" s="17">
        <v>57203.38983050848</v>
      </c>
      <c r="CQ32" s="17">
        <v>57203.38983050848</v>
      </c>
      <c r="CR32" s="17">
        <v>57203.38983050848</v>
      </c>
      <c r="CS32" s="17">
        <v>57203.38983050848</v>
      </c>
      <c r="CT32" s="17">
        <v>57203.38983050848</v>
      </c>
      <c r="CU32" s="17">
        <v>57203.38983050848</v>
      </c>
      <c r="CV32" s="17">
        <v>57203.38983050848</v>
      </c>
      <c r="CW32" s="17">
        <v>57203.38983050848</v>
      </c>
      <c r="CX32" s="17">
        <v>57203.38983050848</v>
      </c>
      <c r="CY32" s="17">
        <v>57203.38983050848</v>
      </c>
      <c r="CZ32" s="17">
        <v>57203.38983050848</v>
      </c>
      <c r="DA32" s="17">
        <v>57203.38983050848</v>
      </c>
      <c r="DB32" s="17">
        <v>57203.38983050848</v>
      </c>
      <c r="DC32" s="17">
        <v>57203.38983050848</v>
      </c>
      <c r="DD32" s="17">
        <v>57203.38983050848</v>
      </c>
      <c r="DE32" s="17">
        <v>57203.38983050848</v>
      </c>
      <c r="DF32" s="17">
        <v>57203.38983050848</v>
      </c>
      <c r="DG32" s="17">
        <v>57203.38983050848</v>
      </c>
      <c r="DH32" s="17">
        <v>57203.38983050848</v>
      </c>
      <c r="DI32" s="17">
        <v>57203.38983050848</v>
      </c>
      <c r="DJ32" s="17">
        <v>57203.38983050848</v>
      </c>
      <c r="DK32" s="17">
        <v>57203.38983050848</v>
      </c>
      <c r="DL32" s="17">
        <v>57203.38983050848</v>
      </c>
      <c r="DM32" s="17">
        <v>57203.38983050848</v>
      </c>
      <c r="DN32" s="17">
        <v>57203.38983050848</v>
      </c>
      <c r="DO32" s="17">
        <v>57203.38983050848</v>
      </c>
      <c r="DP32" s="17">
        <v>57203.38983050848</v>
      </c>
      <c r="DQ32" s="17">
        <v>57203.38983050848</v>
      </c>
      <c r="DR32" s="17">
        <v>57203.38983050848</v>
      </c>
      <c r="DS32" s="17">
        <v>57203.38983050848</v>
      </c>
      <c r="DT32" s="17">
        <v>57203.38983050848</v>
      </c>
      <c r="DU32" s="17">
        <v>57203.38983050848</v>
      </c>
    </row>
    <row r="33" spans="1:135" hidden="1" outlineLevel="1" x14ac:dyDescent="0.25">
      <c r="A33" s="18" t="s">
        <v>225</v>
      </c>
      <c r="B33" s="98">
        <v>0.1</v>
      </c>
      <c r="C33" s="12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17655.367231638422</v>
      </c>
      <c r="J33" s="17">
        <v>17655.367231638422</v>
      </c>
      <c r="K33" s="17">
        <v>17655.367231638422</v>
      </c>
      <c r="L33" s="17">
        <v>17655.367231638422</v>
      </c>
      <c r="M33" s="17">
        <v>17655.367231638422</v>
      </c>
      <c r="N33" s="17">
        <v>17655.367231638422</v>
      </c>
      <c r="O33" s="17">
        <v>17655.367231638422</v>
      </c>
      <c r="P33" s="17">
        <v>17655.367231638422</v>
      </c>
      <c r="Q33" s="17">
        <v>17655.367231638422</v>
      </c>
      <c r="R33" s="17">
        <v>17655.367231638422</v>
      </c>
      <c r="S33" s="17">
        <v>17655.367231638422</v>
      </c>
      <c r="T33" s="17">
        <v>17655.367231638422</v>
      </c>
      <c r="U33" s="17">
        <v>17655.367231638422</v>
      </c>
      <c r="V33" s="17">
        <v>17655.367231638422</v>
      </c>
      <c r="W33" s="17">
        <v>17655.367231638422</v>
      </c>
      <c r="X33" s="17">
        <v>17655.367231638422</v>
      </c>
      <c r="Y33" s="17">
        <v>17655.367231638422</v>
      </c>
      <c r="Z33" s="17">
        <v>17655.367231638422</v>
      </c>
      <c r="AA33" s="17">
        <v>17655.367231638422</v>
      </c>
      <c r="AB33" s="17">
        <v>17655.367231638422</v>
      </c>
      <c r="AC33" s="17">
        <v>17655.367231638422</v>
      </c>
      <c r="AD33" s="17">
        <v>17655.367231638422</v>
      </c>
      <c r="AE33" s="17">
        <v>17655.367231638422</v>
      </c>
      <c r="AF33" s="17">
        <v>17655.367231638422</v>
      </c>
      <c r="AG33" s="17">
        <v>17655.367231638422</v>
      </c>
      <c r="AH33" s="17">
        <v>17655.367231638422</v>
      </c>
      <c r="AI33" s="17">
        <v>17655.367231638422</v>
      </c>
      <c r="AJ33" s="17">
        <v>17655.367231638422</v>
      </c>
      <c r="AK33" s="17">
        <v>17655.367231638422</v>
      </c>
      <c r="AL33" s="17">
        <v>17655.367231638422</v>
      </c>
      <c r="AM33" s="17">
        <v>17655.367231638422</v>
      </c>
      <c r="AN33" s="17">
        <v>17655.367231638422</v>
      </c>
      <c r="AO33" s="17">
        <v>17655.367231638422</v>
      </c>
      <c r="AP33" s="17">
        <v>17655.367231638422</v>
      </c>
      <c r="AQ33" s="17">
        <v>17655.367231638422</v>
      </c>
      <c r="AR33" s="17">
        <v>17655.367231638422</v>
      </c>
      <c r="AS33" s="17">
        <v>17655.367231638422</v>
      </c>
      <c r="AT33" s="17">
        <v>17655.367231638422</v>
      </c>
      <c r="AU33" s="17">
        <v>17655.367231638422</v>
      </c>
      <c r="AV33" s="17">
        <v>17655.367231638422</v>
      </c>
      <c r="AW33" s="17">
        <v>17655.367231638422</v>
      </c>
      <c r="AX33" s="17">
        <v>17655.367231638422</v>
      </c>
      <c r="AY33" s="17">
        <v>17655.367231638422</v>
      </c>
      <c r="AZ33" s="17">
        <v>17655.367231638422</v>
      </c>
      <c r="BA33" s="17">
        <v>17655.367231638422</v>
      </c>
      <c r="BB33" s="17">
        <v>17655.367231638422</v>
      </c>
      <c r="BC33" s="17">
        <v>17655.367231638422</v>
      </c>
      <c r="BD33" s="17">
        <v>17655.367231638422</v>
      </c>
      <c r="BE33" s="17">
        <v>17655.367231638422</v>
      </c>
      <c r="BF33" s="17">
        <v>17655.367231638422</v>
      </c>
      <c r="BG33" s="17">
        <v>17655.367231638422</v>
      </c>
      <c r="BH33" s="17">
        <v>17655.367231638422</v>
      </c>
      <c r="BI33" s="17">
        <v>17655.367231638422</v>
      </c>
      <c r="BJ33" s="17">
        <v>17655.367231638422</v>
      </c>
      <c r="BK33" s="17">
        <v>17655.367231638422</v>
      </c>
      <c r="BL33" s="17">
        <v>17655.367231638422</v>
      </c>
      <c r="BM33" s="17">
        <v>17655.367231638422</v>
      </c>
      <c r="BN33" s="17">
        <v>17655.367231638422</v>
      </c>
      <c r="BO33" s="17">
        <v>17655.367231638422</v>
      </c>
      <c r="BP33" s="17">
        <v>17655.367231638422</v>
      </c>
      <c r="BQ33" s="17">
        <v>17655.367231638422</v>
      </c>
      <c r="BR33" s="17">
        <v>17655.367231638422</v>
      </c>
      <c r="BS33" s="17">
        <v>17655.367231638422</v>
      </c>
      <c r="BT33" s="17">
        <v>17655.367231638422</v>
      </c>
      <c r="BU33" s="17">
        <v>17655.367231638422</v>
      </c>
      <c r="BV33" s="17">
        <v>17655.367231638422</v>
      </c>
      <c r="BW33" s="17">
        <v>17655.367231638422</v>
      </c>
      <c r="BX33" s="17">
        <v>17655.367231638422</v>
      </c>
      <c r="BY33" s="17">
        <v>17655.367231638422</v>
      </c>
      <c r="BZ33" s="17">
        <v>17655.367231638422</v>
      </c>
      <c r="CA33" s="17">
        <v>17655.367231638422</v>
      </c>
      <c r="CB33" s="17">
        <v>17655.367231638422</v>
      </c>
      <c r="CC33" s="17">
        <v>17655.367231638422</v>
      </c>
      <c r="CD33" s="17">
        <v>17655.367231638422</v>
      </c>
      <c r="CE33" s="17">
        <v>17655.367231638422</v>
      </c>
      <c r="CF33" s="17">
        <v>17655.367231638422</v>
      </c>
      <c r="CG33" s="17">
        <v>17655.367231638422</v>
      </c>
      <c r="CH33" s="17">
        <v>17655.367231638422</v>
      </c>
      <c r="CI33" s="17">
        <v>17655.367231638422</v>
      </c>
      <c r="CJ33" s="17">
        <v>17655.367231638422</v>
      </c>
      <c r="CK33" s="17">
        <v>17655.367231638422</v>
      </c>
      <c r="CL33" s="17">
        <v>17655.367231638422</v>
      </c>
      <c r="CM33" s="17">
        <v>17655.367231638422</v>
      </c>
      <c r="CN33" s="17">
        <v>17655.367231638422</v>
      </c>
      <c r="CO33" s="17">
        <v>17655.367231638422</v>
      </c>
      <c r="CP33" s="17">
        <v>17655.367231638422</v>
      </c>
      <c r="CQ33" s="17">
        <v>17655.367231638422</v>
      </c>
      <c r="CR33" s="17">
        <v>17655.367231638422</v>
      </c>
      <c r="CS33" s="17">
        <v>17655.367231638422</v>
      </c>
      <c r="CT33" s="17">
        <v>17655.367231638422</v>
      </c>
      <c r="CU33" s="17">
        <v>17655.367231638422</v>
      </c>
      <c r="CV33" s="17">
        <v>17655.367231638422</v>
      </c>
      <c r="CW33" s="17">
        <v>17655.367231638422</v>
      </c>
      <c r="CX33" s="17">
        <v>17655.367231638422</v>
      </c>
      <c r="CY33" s="17">
        <v>17655.367231638422</v>
      </c>
      <c r="CZ33" s="17">
        <v>17655.367231638422</v>
      </c>
      <c r="DA33" s="17">
        <v>17655.367231638422</v>
      </c>
      <c r="DB33" s="17">
        <v>17655.367231638422</v>
      </c>
      <c r="DC33" s="17">
        <v>17655.367231638422</v>
      </c>
      <c r="DD33" s="17">
        <v>17655.367231638422</v>
      </c>
      <c r="DE33" s="17">
        <v>17655.367231638422</v>
      </c>
      <c r="DF33" s="17">
        <v>17655.367231638422</v>
      </c>
      <c r="DG33" s="17">
        <v>17655.367231638422</v>
      </c>
      <c r="DH33" s="17">
        <v>17655.367231638422</v>
      </c>
      <c r="DI33" s="17">
        <v>17655.367231638422</v>
      </c>
      <c r="DJ33" s="17">
        <v>17655.367231638422</v>
      </c>
      <c r="DK33" s="17">
        <v>17655.367231638422</v>
      </c>
      <c r="DL33" s="17">
        <v>17655.367231638422</v>
      </c>
      <c r="DM33" s="17">
        <v>17655.367231638422</v>
      </c>
      <c r="DN33" s="17">
        <v>17655.367231638422</v>
      </c>
      <c r="DO33" s="17">
        <v>17655.367231638422</v>
      </c>
      <c r="DP33" s="17">
        <v>17655.367231638422</v>
      </c>
      <c r="DQ33" s="17">
        <v>17655.367231638422</v>
      </c>
      <c r="DR33" s="17">
        <v>17655.367231638422</v>
      </c>
      <c r="DS33" s="17">
        <v>17655.367231638422</v>
      </c>
      <c r="DT33" s="17">
        <v>17655.367231638422</v>
      </c>
      <c r="DU33" s="17">
        <v>17655.367231638422</v>
      </c>
    </row>
    <row r="34" spans="1:135" hidden="1" outlineLevel="1" x14ac:dyDescent="0.25">
      <c r="A34" s="18" t="s">
        <v>226</v>
      </c>
      <c r="B34" s="98">
        <v>0.04</v>
      </c>
      <c r="C34" s="12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6214.6892655367237</v>
      </c>
      <c r="J34" s="17">
        <v>6214.6892655367237</v>
      </c>
      <c r="K34" s="17">
        <v>6214.6892655367237</v>
      </c>
      <c r="L34" s="17">
        <v>6214.6892655367237</v>
      </c>
      <c r="M34" s="17">
        <v>6214.6892655367237</v>
      </c>
      <c r="N34" s="17">
        <v>6214.6892655367237</v>
      </c>
      <c r="O34" s="17">
        <v>6214.6892655367237</v>
      </c>
      <c r="P34" s="17">
        <v>6214.6892655367237</v>
      </c>
      <c r="Q34" s="17">
        <v>6214.6892655367237</v>
      </c>
      <c r="R34" s="17">
        <v>6214.6892655367237</v>
      </c>
      <c r="S34" s="17">
        <v>6214.6892655367237</v>
      </c>
      <c r="T34" s="17">
        <v>6214.6892655367237</v>
      </c>
      <c r="U34" s="17">
        <v>6214.6892655367237</v>
      </c>
      <c r="V34" s="17">
        <v>6214.6892655367237</v>
      </c>
      <c r="W34" s="17">
        <v>6214.6892655367237</v>
      </c>
      <c r="X34" s="17">
        <v>6214.6892655367237</v>
      </c>
      <c r="Y34" s="17">
        <v>6214.6892655367237</v>
      </c>
      <c r="Z34" s="17">
        <v>6214.6892655367237</v>
      </c>
      <c r="AA34" s="17">
        <v>6214.6892655367237</v>
      </c>
      <c r="AB34" s="17">
        <v>6214.6892655367237</v>
      </c>
      <c r="AC34" s="17">
        <v>6214.6892655367237</v>
      </c>
      <c r="AD34" s="17">
        <v>6214.6892655367237</v>
      </c>
      <c r="AE34" s="17">
        <v>6214.6892655367237</v>
      </c>
      <c r="AF34" s="17">
        <v>6214.6892655367237</v>
      </c>
      <c r="AG34" s="17">
        <v>6214.6892655367237</v>
      </c>
      <c r="AH34" s="17">
        <v>6214.6892655367237</v>
      </c>
      <c r="AI34" s="17">
        <v>6214.6892655367237</v>
      </c>
      <c r="AJ34" s="17">
        <v>6214.6892655367237</v>
      </c>
      <c r="AK34" s="17">
        <v>6214.6892655367237</v>
      </c>
      <c r="AL34" s="17">
        <v>6214.6892655367237</v>
      </c>
      <c r="AM34" s="17">
        <v>6214.6892655367237</v>
      </c>
      <c r="AN34" s="17">
        <v>6214.6892655367237</v>
      </c>
      <c r="AO34" s="17">
        <v>6214.6892655367237</v>
      </c>
      <c r="AP34" s="17">
        <v>6214.6892655367237</v>
      </c>
      <c r="AQ34" s="17">
        <v>6214.6892655367237</v>
      </c>
      <c r="AR34" s="17">
        <v>6214.6892655367237</v>
      </c>
      <c r="AS34" s="17">
        <v>6214.6892655367237</v>
      </c>
      <c r="AT34" s="17">
        <v>6214.6892655367237</v>
      </c>
      <c r="AU34" s="17">
        <v>6214.6892655367237</v>
      </c>
      <c r="AV34" s="17">
        <v>6214.6892655367237</v>
      </c>
      <c r="AW34" s="17">
        <v>6214.6892655367237</v>
      </c>
      <c r="AX34" s="17">
        <v>6214.6892655367237</v>
      </c>
      <c r="AY34" s="17">
        <v>6214.6892655367237</v>
      </c>
      <c r="AZ34" s="17">
        <v>6214.6892655367237</v>
      </c>
      <c r="BA34" s="17">
        <v>6214.6892655367237</v>
      </c>
      <c r="BB34" s="17">
        <v>6214.6892655367237</v>
      </c>
      <c r="BC34" s="17">
        <v>6214.6892655367237</v>
      </c>
      <c r="BD34" s="17">
        <v>6214.6892655367237</v>
      </c>
      <c r="BE34" s="17">
        <v>6214.6892655367237</v>
      </c>
      <c r="BF34" s="17">
        <v>6214.6892655367237</v>
      </c>
      <c r="BG34" s="17">
        <v>6214.6892655367237</v>
      </c>
      <c r="BH34" s="17">
        <v>6214.6892655367237</v>
      </c>
      <c r="BI34" s="17">
        <v>6214.6892655367237</v>
      </c>
      <c r="BJ34" s="17">
        <v>6214.6892655367237</v>
      </c>
      <c r="BK34" s="17">
        <v>6214.6892655367237</v>
      </c>
      <c r="BL34" s="17">
        <v>6214.6892655367237</v>
      </c>
      <c r="BM34" s="17">
        <v>6214.6892655367237</v>
      </c>
      <c r="BN34" s="17">
        <v>6214.6892655367237</v>
      </c>
      <c r="BO34" s="17">
        <v>6214.6892655367237</v>
      </c>
      <c r="BP34" s="17">
        <v>6214.6892655367237</v>
      </c>
      <c r="BQ34" s="17">
        <v>6214.6892655367237</v>
      </c>
      <c r="BR34" s="17">
        <v>6214.6892655367237</v>
      </c>
      <c r="BS34" s="17">
        <v>6214.6892655367237</v>
      </c>
      <c r="BT34" s="17">
        <v>6214.6892655367237</v>
      </c>
      <c r="BU34" s="17">
        <v>6214.6892655367237</v>
      </c>
      <c r="BV34" s="17">
        <v>6214.6892655367237</v>
      </c>
      <c r="BW34" s="17">
        <v>6214.6892655367237</v>
      </c>
      <c r="BX34" s="17">
        <v>6214.6892655367237</v>
      </c>
      <c r="BY34" s="17">
        <v>6214.6892655367237</v>
      </c>
      <c r="BZ34" s="17">
        <v>6214.6892655367237</v>
      </c>
      <c r="CA34" s="17">
        <v>6214.6892655367237</v>
      </c>
      <c r="CB34" s="17">
        <v>6214.6892655367237</v>
      </c>
      <c r="CC34" s="17">
        <v>6214.6892655367237</v>
      </c>
      <c r="CD34" s="17">
        <v>6214.6892655367237</v>
      </c>
      <c r="CE34" s="17">
        <v>6214.6892655367237</v>
      </c>
      <c r="CF34" s="17">
        <v>6214.6892655367237</v>
      </c>
      <c r="CG34" s="17">
        <v>6214.6892655367237</v>
      </c>
      <c r="CH34" s="17">
        <v>6214.6892655367237</v>
      </c>
      <c r="CI34" s="17">
        <v>6214.6892655367237</v>
      </c>
      <c r="CJ34" s="17">
        <v>6214.6892655367237</v>
      </c>
      <c r="CK34" s="17">
        <v>6214.6892655367237</v>
      </c>
      <c r="CL34" s="17">
        <v>6214.6892655367237</v>
      </c>
      <c r="CM34" s="17">
        <v>6214.6892655367237</v>
      </c>
      <c r="CN34" s="17">
        <v>6214.6892655367237</v>
      </c>
      <c r="CO34" s="17">
        <v>6214.6892655367237</v>
      </c>
      <c r="CP34" s="17">
        <v>6214.6892655367237</v>
      </c>
      <c r="CQ34" s="17">
        <v>6214.6892655367237</v>
      </c>
      <c r="CR34" s="17">
        <v>6214.6892655367237</v>
      </c>
      <c r="CS34" s="17">
        <v>6214.6892655367237</v>
      </c>
      <c r="CT34" s="17">
        <v>6214.6892655367237</v>
      </c>
      <c r="CU34" s="17">
        <v>6214.6892655367237</v>
      </c>
      <c r="CV34" s="17">
        <v>6214.6892655367237</v>
      </c>
      <c r="CW34" s="17">
        <v>6214.6892655367237</v>
      </c>
      <c r="CX34" s="17">
        <v>6214.6892655367237</v>
      </c>
      <c r="CY34" s="17">
        <v>6214.6892655367237</v>
      </c>
      <c r="CZ34" s="17">
        <v>6214.6892655367237</v>
      </c>
      <c r="DA34" s="17">
        <v>6214.6892655367237</v>
      </c>
      <c r="DB34" s="17">
        <v>6214.6892655367237</v>
      </c>
      <c r="DC34" s="17">
        <v>6214.6892655367237</v>
      </c>
      <c r="DD34" s="17">
        <v>6214.6892655367237</v>
      </c>
      <c r="DE34" s="17">
        <v>6214.6892655367237</v>
      </c>
      <c r="DF34" s="17">
        <v>6214.6892655367237</v>
      </c>
      <c r="DG34" s="17">
        <v>6214.6892655367237</v>
      </c>
      <c r="DH34" s="17">
        <v>6214.6892655367237</v>
      </c>
      <c r="DI34" s="17">
        <v>6214.6892655367237</v>
      </c>
      <c r="DJ34" s="17">
        <v>6214.6892655367237</v>
      </c>
      <c r="DK34" s="17">
        <v>6214.6892655367237</v>
      </c>
      <c r="DL34" s="17">
        <v>6214.6892655367237</v>
      </c>
      <c r="DM34" s="17">
        <v>6214.6892655367237</v>
      </c>
      <c r="DN34" s="17">
        <v>6214.6892655367237</v>
      </c>
      <c r="DO34" s="17">
        <v>6214.6892655367237</v>
      </c>
      <c r="DP34" s="17">
        <v>6214.6892655367237</v>
      </c>
      <c r="DQ34" s="17">
        <v>6214.6892655367237</v>
      </c>
      <c r="DR34" s="17">
        <v>6214.6892655367237</v>
      </c>
      <c r="DS34" s="17">
        <v>6214.6892655367237</v>
      </c>
      <c r="DT34" s="17">
        <v>6214.6892655367237</v>
      </c>
      <c r="DU34" s="17">
        <v>6214.6892655367237</v>
      </c>
    </row>
    <row r="35" spans="1:135" hidden="1" outlineLevel="1" x14ac:dyDescent="0.25">
      <c r="A35" s="18" t="s">
        <v>227</v>
      </c>
      <c r="B35" s="98">
        <v>0.1</v>
      </c>
      <c r="C35" s="12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3177.9661016949158</v>
      </c>
      <c r="N35" s="17">
        <v>3177.9661016949158</v>
      </c>
      <c r="O35" s="17">
        <v>3177.9661016949158</v>
      </c>
      <c r="P35" s="17">
        <v>3177.9661016949158</v>
      </c>
      <c r="Q35" s="17">
        <v>3177.9661016949158</v>
      </c>
      <c r="R35" s="17">
        <v>3177.9661016949158</v>
      </c>
      <c r="S35" s="17">
        <v>3177.9661016949158</v>
      </c>
      <c r="T35" s="17">
        <v>3177.9661016949158</v>
      </c>
      <c r="U35" s="17">
        <v>3177.9661016949158</v>
      </c>
      <c r="V35" s="17">
        <v>3177.9661016949158</v>
      </c>
      <c r="W35" s="17">
        <v>3177.9661016949158</v>
      </c>
      <c r="X35" s="17">
        <v>3177.9661016949158</v>
      </c>
      <c r="Y35" s="17">
        <v>3177.9661016949158</v>
      </c>
      <c r="Z35" s="17">
        <v>3177.9661016949158</v>
      </c>
      <c r="AA35" s="17">
        <v>3177.9661016949158</v>
      </c>
      <c r="AB35" s="17">
        <v>3177.9661016949158</v>
      </c>
      <c r="AC35" s="17">
        <v>3177.9661016949158</v>
      </c>
      <c r="AD35" s="17">
        <v>3177.9661016949158</v>
      </c>
      <c r="AE35" s="17">
        <v>3177.9661016949158</v>
      </c>
      <c r="AF35" s="17">
        <v>3177.9661016949158</v>
      </c>
      <c r="AG35" s="17">
        <v>3177.9661016949158</v>
      </c>
      <c r="AH35" s="17">
        <v>3177.9661016949158</v>
      </c>
      <c r="AI35" s="17">
        <v>3177.9661016949158</v>
      </c>
      <c r="AJ35" s="17">
        <v>3177.9661016949158</v>
      </c>
      <c r="AK35" s="17">
        <v>3177.9661016949158</v>
      </c>
      <c r="AL35" s="17">
        <v>3177.9661016949158</v>
      </c>
      <c r="AM35" s="17">
        <v>3177.9661016949158</v>
      </c>
      <c r="AN35" s="17">
        <v>3177.9661016949158</v>
      </c>
      <c r="AO35" s="17">
        <v>3177.9661016949158</v>
      </c>
      <c r="AP35" s="17">
        <v>3177.9661016949158</v>
      </c>
      <c r="AQ35" s="17">
        <v>3177.9661016949158</v>
      </c>
      <c r="AR35" s="17">
        <v>3177.9661016949158</v>
      </c>
      <c r="AS35" s="17">
        <v>3177.9661016949158</v>
      </c>
      <c r="AT35" s="17">
        <v>3177.9661016949158</v>
      </c>
      <c r="AU35" s="17">
        <v>3177.9661016949158</v>
      </c>
      <c r="AV35" s="17">
        <v>3177.9661016949158</v>
      </c>
      <c r="AW35" s="17">
        <v>3177.9661016949158</v>
      </c>
      <c r="AX35" s="17">
        <v>3177.9661016949158</v>
      </c>
      <c r="AY35" s="17">
        <v>3177.9661016949158</v>
      </c>
      <c r="AZ35" s="17">
        <v>3177.9661016949158</v>
      </c>
      <c r="BA35" s="17">
        <v>3177.9661016949158</v>
      </c>
      <c r="BB35" s="17">
        <v>3177.9661016949158</v>
      </c>
      <c r="BC35" s="17">
        <v>3177.9661016949158</v>
      </c>
      <c r="BD35" s="17">
        <v>3177.9661016949158</v>
      </c>
      <c r="BE35" s="17">
        <v>3177.9661016949158</v>
      </c>
      <c r="BF35" s="17">
        <v>3177.9661016949158</v>
      </c>
      <c r="BG35" s="17">
        <v>3177.9661016949158</v>
      </c>
      <c r="BH35" s="17">
        <v>3177.9661016949158</v>
      </c>
      <c r="BI35" s="17">
        <v>3177.9661016949158</v>
      </c>
      <c r="BJ35" s="17">
        <v>3177.9661016949158</v>
      </c>
      <c r="BK35" s="17">
        <v>3177.9661016949158</v>
      </c>
      <c r="BL35" s="17">
        <v>3177.9661016949158</v>
      </c>
      <c r="BM35" s="17">
        <v>3177.9661016949158</v>
      </c>
      <c r="BN35" s="17">
        <v>3177.9661016949158</v>
      </c>
      <c r="BO35" s="17">
        <v>3177.9661016949158</v>
      </c>
      <c r="BP35" s="17">
        <v>3177.9661016949158</v>
      </c>
      <c r="BQ35" s="17">
        <v>3177.9661016949158</v>
      </c>
      <c r="BR35" s="17">
        <v>3177.9661016949158</v>
      </c>
      <c r="BS35" s="17">
        <v>3177.9661016949158</v>
      </c>
      <c r="BT35" s="17">
        <v>3177.9661016949158</v>
      </c>
      <c r="BU35" s="17">
        <v>3177.9661016949158</v>
      </c>
      <c r="BV35" s="17">
        <v>3177.9661016949158</v>
      </c>
      <c r="BW35" s="17">
        <v>3177.9661016949158</v>
      </c>
      <c r="BX35" s="17">
        <v>3177.9661016949158</v>
      </c>
      <c r="BY35" s="17">
        <v>3177.9661016949158</v>
      </c>
      <c r="BZ35" s="17">
        <v>3177.9661016949158</v>
      </c>
      <c r="CA35" s="17">
        <v>3177.9661016949158</v>
      </c>
      <c r="CB35" s="17">
        <v>3177.9661016949158</v>
      </c>
      <c r="CC35" s="17">
        <v>3177.9661016949158</v>
      </c>
      <c r="CD35" s="17">
        <v>3177.9661016949158</v>
      </c>
      <c r="CE35" s="17">
        <v>3177.9661016949158</v>
      </c>
      <c r="CF35" s="17">
        <v>3177.9661016949158</v>
      </c>
      <c r="CG35" s="17">
        <v>3177.9661016949158</v>
      </c>
      <c r="CH35" s="17">
        <v>3177.9661016949158</v>
      </c>
      <c r="CI35" s="17">
        <v>3177.9661016949158</v>
      </c>
      <c r="CJ35" s="17">
        <v>3177.9661016949158</v>
      </c>
      <c r="CK35" s="17">
        <v>3177.9661016949158</v>
      </c>
      <c r="CL35" s="17">
        <v>3177.9661016949158</v>
      </c>
      <c r="CM35" s="17">
        <v>3177.9661016949158</v>
      </c>
      <c r="CN35" s="17">
        <v>3177.9661016949158</v>
      </c>
      <c r="CO35" s="17">
        <v>3177.9661016949158</v>
      </c>
      <c r="CP35" s="17">
        <v>3177.9661016949158</v>
      </c>
      <c r="CQ35" s="17">
        <v>3177.9661016949158</v>
      </c>
      <c r="CR35" s="17">
        <v>3177.9661016949158</v>
      </c>
      <c r="CS35" s="17">
        <v>3177.9661016949158</v>
      </c>
      <c r="CT35" s="17">
        <v>3177.9661016949158</v>
      </c>
      <c r="CU35" s="17">
        <v>3177.9661016949158</v>
      </c>
      <c r="CV35" s="17">
        <v>3177.9661016949158</v>
      </c>
      <c r="CW35" s="17">
        <v>3177.9661016949158</v>
      </c>
      <c r="CX35" s="17">
        <v>3177.9661016949158</v>
      </c>
      <c r="CY35" s="17">
        <v>3177.9661016949158</v>
      </c>
      <c r="CZ35" s="17">
        <v>3177.9661016949158</v>
      </c>
      <c r="DA35" s="17">
        <v>3177.9661016949158</v>
      </c>
      <c r="DB35" s="17">
        <v>3177.9661016949158</v>
      </c>
      <c r="DC35" s="17">
        <v>3177.9661016949158</v>
      </c>
      <c r="DD35" s="17">
        <v>3177.9661016949158</v>
      </c>
      <c r="DE35" s="17">
        <v>3177.9661016949158</v>
      </c>
      <c r="DF35" s="17">
        <v>3177.9661016949158</v>
      </c>
      <c r="DG35" s="17">
        <v>3177.9661016949158</v>
      </c>
      <c r="DH35" s="17">
        <v>3177.9661016949158</v>
      </c>
      <c r="DI35" s="17">
        <v>3177.9661016949158</v>
      </c>
      <c r="DJ35" s="17">
        <v>3177.9661016949158</v>
      </c>
      <c r="DK35" s="17">
        <v>3177.9661016949158</v>
      </c>
      <c r="DL35" s="17">
        <v>3177.9661016949158</v>
      </c>
      <c r="DM35" s="17">
        <v>3177.9661016949158</v>
      </c>
      <c r="DN35" s="17">
        <v>3177.9661016949158</v>
      </c>
      <c r="DO35" s="17">
        <v>3177.9661016949158</v>
      </c>
      <c r="DP35" s="17">
        <v>3177.9661016949158</v>
      </c>
      <c r="DQ35" s="17">
        <v>3177.9661016949158</v>
      </c>
      <c r="DR35" s="17">
        <v>3177.9661016949158</v>
      </c>
      <c r="DS35" s="17">
        <v>3177.9661016949158</v>
      </c>
      <c r="DT35" s="17">
        <v>3177.9661016949158</v>
      </c>
      <c r="DU35" s="17">
        <v>3177.9661016949158</v>
      </c>
    </row>
    <row r="36" spans="1:135" collapsed="1" x14ac:dyDescent="0.25">
      <c r="A36" s="4" t="s">
        <v>6</v>
      </c>
      <c r="B36" s="5"/>
      <c r="C36" s="35"/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4470477.4011299433</v>
      </c>
      <c r="J36" s="39">
        <v>4442310.7344632773</v>
      </c>
      <c r="K36" s="39">
        <v>4414144.0677966103</v>
      </c>
      <c r="L36" s="39">
        <v>4385977.4011299433</v>
      </c>
      <c r="M36" s="39">
        <v>68963684.086629018</v>
      </c>
      <c r="N36" s="39">
        <v>68473594.16195859</v>
      </c>
      <c r="O36" s="39">
        <v>67983504.237288147</v>
      </c>
      <c r="P36" s="39">
        <v>67493414.312617719</v>
      </c>
      <c r="Q36" s="39">
        <v>67003324.387947284</v>
      </c>
      <c r="R36" s="39">
        <v>66513234.463276856</v>
      </c>
      <c r="S36" s="39">
        <v>66023144.53860642</v>
      </c>
      <c r="T36" s="39">
        <v>65533054.613935985</v>
      </c>
      <c r="U36" s="39">
        <v>65042964.689265549</v>
      </c>
      <c r="V36" s="39">
        <v>64552874.764595121</v>
      </c>
      <c r="W36" s="39">
        <v>64062784.839924686</v>
      </c>
      <c r="X36" s="39">
        <v>63572694.915254258</v>
      </c>
      <c r="Y36" s="39">
        <v>63082604.990583822</v>
      </c>
      <c r="Z36" s="39">
        <v>62592515.065913387</v>
      </c>
      <c r="AA36" s="39">
        <v>62102425.141242959</v>
      </c>
      <c r="AB36" s="39">
        <v>61612335.216572523</v>
      </c>
      <c r="AC36" s="39">
        <v>61122245.291902095</v>
      </c>
      <c r="AD36" s="39">
        <v>60632155.36723166</v>
      </c>
      <c r="AE36" s="39">
        <v>60142065.442561224</v>
      </c>
      <c r="AF36" s="39">
        <v>59651975.517890789</v>
      </c>
      <c r="AG36" s="39">
        <v>59161885.593220353</v>
      </c>
      <c r="AH36" s="39">
        <v>58671795.668549925</v>
      </c>
      <c r="AI36" s="39">
        <v>58181705.74387949</v>
      </c>
      <c r="AJ36" s="39">
        <v>57691615.819209054</v>
      </c>
      <c r="AK36" s="39">
        <v>57201525.894538626</v>
      </c>
      <c r="AL36" s="39">
        <v>56711435.969868191</v>
      </c>
      <c r="AM36" s="39">
        <v>56221346.045197755</v>
      </c>
      <c r="AN36" s="39">
        <v>55731256.12052732</v>
      </c>
      <c r="AO36" s="39">
        <v>55241166.195856884</v>
      </c>
      <c r="AP36" s="39">
        <v>54751076.271186456</v>
      </c>
      <c r="AQ36" s="39">
        <v>54260986.346516021</v>
      </c>
      <c r="AR36" s="39">
        <v>53770896.421845585</v>
      </c>
      <c r="AS36" s="39">
        <v>53280806.497175157</v>
      </c>
      <c r="AT36" s="39">
        <v>52790716.572504722</v>
      </c>
      <c r="AU36" s="39">
        <v>52300626.647834286</v>
      </c>
      <c r="AV36" s="39">
        <v>51810536.723163858</v>
      </c>
      <c r="AW36" s="39">
        <v>51320446.798493423</v>
      </c>
      <c r="AX36" s="39">
        <v>50830356.873822987</v>
      </c>
      <c r="AY36" s="39">
        <v>50340266.949152559</v>
      </c>
      <c r="AZ36" s="39">
        <v>49850177.024482131</v>
      </c>
      <c r="BA36" s="39">
        <v>49360087.099811696</v>
      </c>
      <c r="BB36" s="39">
        <v>48869997.17514126</v>
      </c>
      <c r="BC36" s="39">
        <v>48379907.250470832</v>
      </c>
      <c r="BD36" s="39">
        <v>47889817.325800404</v>
      </c>
      <c r="BE36" s="39">
        <v>47399727.401129968</v>
      </c>
      <c r="BF36" s="39">
        <v>46909637.476459533</v>
      </c>
      <c r="BG36" s="39">
        <v>46419547.551789105</v>
      </c>
      <c r="BH36" s="39">
        <v>45929457.627118677</v>
      </c>
      <c r="BI36" s="39">
        <v>45439367.702448241</v>
      </c>
      <c r="BJ36" s="39">
        <v>44949277.777777806</v>
      </c>
      <c r="BK36" s="39">
        <v>44459187.853107378</v>
      </c>
      <c r="BL36" s="39">
        <v>43969097.92843695</v>
      </c>
      <c r="BM36" s="39">
        <v>43479008.003766514</v>
      </c>
      <c r="BN36" s="39">
        <v>42988918.079096079</v>
      </c>
      <c r="BO36" s="39">
        <v>42498828.154425651</v>
      </c>
      <c r="BP36" s="39">
        <v>42008738.229755223</v>
      </c>
      <c r="BQ36" s="39">
        <v>41518648.305084787</v>
      </c>
      <c r="BR36" s="39">
        <v>41028558.380414352</v>
      </c>
      <c r="BS36" s="39">
        <v>40538468.455743924</v>
      </c>
      <c r="BT36" s="39">
        <v>40048378.531073496</v>
      </c>
      <c r="BU36" s="39">
        <v>39558288.60640306</v>
      </c>
      <c r="BV36" s="39">
        <v>39068198.681732625</v>
      </c>
      <c r="BW36" s="39">
        <v>38578108.757062197</v>
      </c>
      <c r="BX36" s="39">
        <v>38088018.832391769</v>
      </c>
      <c r="BY36" s="39">
        <v>37597928.907721333</v>
      </c>
      <c r="BZ36" s="39">
        <v>37107838.983050898</v>
      </c>
      <c r="CA36" s="39">
        <v>36617749.05838047</v>
      </c>
      <c r="CB36" s="39">
        <v>36127659.133710042</v>
      </c>
      <c r="CC36" s="39">
        <v>35637569.209039606</v>
      </c>
      <c r="CD36" s="39">
        <v>35147479.284369171</v>
      </c>
      <c r="CE36" s="39">
        <v>34657389.359698735</v>
      </c>
      <c r="CF36" s="39">
        <v>34167299.4350283</v>
      </c>
      <c r="CG36" s="39">
        <v>33677209.510357864</v>
      </c>
      <c r="CH36" s="39">
        <v>33187119.585687429</v>
      </c>
      <c r="CI36" s="39">
        <v>32697029.661016993</v>
      </c>
      <c r="CJ36" s="39">
        <v>32206939.736346558</v>
      </c>
      <c r="CK36" s="39">
        <v>31716849.811676122</v>
      </c>
      <c r="CL36" s="39">
        <v>31226759.887005687</v>
      </c>
      <c r="CM36" s="39">
        <v>30736669.962335251</v>
      </c>
      <c r="CN36" s="39">
        <v>30246580.037664816</v>
      </c>
      <c r="CO36" s="39">
        <v>29756490.11299438</v>
      </c>
      <c r="CP36" s="39">
        <v>29266400.188323945</v>
      </c>
      <c r="CQ36" s="39">
        <v>28776310.263653509</v>
      </c>
      <c r="CR36" s="39">
        <v>28286220.338983074</v>
      </c>
      <c r="CS36" s="39">
        <v>27796130.414312638</v>
      </c>
      <c r="CT36" s="39">
        <v>27306040.489642203</v>
      </c>
      <c r="CU36" s="39">
        <v>26815950.564971767</v>
      </c>
      <c r="CV36" s="39">
        <v>26325860.640301332</v>
      </c>
      <c r="CW36" s="39">
        <v>25835770.715630896</v>
      </c>
      <c r="CX36" s="39">
        <v>25345680.790960461</v>
      </c>
      <c r="CY36" s="39">
        <v>24855590.866290025</v>
      </c>
      <c r="CZ36" s="39">
        <v>24365500.94161959</v>
      </c>
      <c r="DA36" s="39">
        <v>23875411.016949154</v>
      </c>
      <c r="DB36" s="39">
        <v>23385321.092278719</v>
      </c>
      <c r="DC36" s="39">
        <v>22895231.167608283</v>
      </c>
      <c r="DD36" s="39">
        <v>22405141.242937848</v>
      </c>
      <c r="DE36" s="39">
        <v>21915051.318267412</v>
      </c>
      <c r="DF36" s="39">
        <v>21424961.393596977</v>
      </c>
      <c r="DG36" s="39">
        <v>20934871.468926542</v>
      </c>
      <c r="DH36" s="39">
        <v>20444781.544256106</v>
      </c>
      <c r="DI36" s="39">
        <v>19954691.619585671</v>
      </c>
      <c r="DJ36" s="39">
        <v>19464601.694915235</v>
      </c>
      <c r="DK36" s="39">
        <v>18974511.7702448</v>
      </c>
      <c r="DL36" s="39">
        <v>18484421.845574364</v>
      </c>
      <c r="DM36" s="39">
        <v>17994331.920903929</v>
      </c>
      <c r="DN36" s="39">
        <v>17504241.996233493</v>
      </c>
      <c r="DO36" s="39">
        <v>17014152.071563058</v>
      </c>
      <c r="DP36" s="39">
        <v>16524062.146892622</v>
      </c>
      <c r="DQ36" s="39">
        <v>16033972.222222187</v>
      </c>
      <c r="DR36" s="39">
        <v>15543882.297551751</v>
      </c>
      <c r="DS36" s="39">
        <v>15053792.372881316</v>
      </c>
      <c r="DT36" s="39">
        <v>14563702.44821088</v>
      </c>
      <c r="DU36" s="39">
        <v>14073612.523540445</v>
      </c>
    </row>
    <row r="37" spans="1:135" s="54" customFormat="1" ht="12.75" x14ac:dyDescent="0.25">
      <c r="A37" s="175" t="s">
        <v>164</v>
      </c>
      <c r="C37" s="163"/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1.4901161193847656E-8</v>
      </c>
      <c r="N37" s="174">
        <v>1.4901161193847656E-8</v>
      </c>
      <c r="O37" s="174">
        <v>1.4901161193847656E-8</v>
      </c>
      <c r="P37" s="174">
        <v>1.4901161193847656E-8</v>
      </c>
      <c r="Q37" s="174">
        <v>1.4901161193847656E-8</v>
      </c>
      <c r="R37" s="174">
        <v>1.4901161193847656E-8</v>
      </c>
      <c r="S37" s="174">
        <v>1.4901161193847656E-8</v>
      </c>
      <c r="T37" s="174">
        <v>1.4901161193847656E-8</v>
      </c>
      <c r="U37" s="174">
        <v>1.4901161193847656E-8</v>
      </c>
      <c r="V37" s="174">
        <v>1.4901161193847656E-8</v>
      </c>
      <c r="W37" s="174">
        <v>1.4901161193847656E-8</v>
      </c>
      <c r="X37" s="174">
        <v>1.4901161193847656E-8</v>
      </c>
      <c r="Y37" s="174">
        <v>1.4901161193847656E-8</v>
      </c>
      <c r="Z37" s="174">
        <v>1.4901161193847656E-8</v>
      </c>
      <c r="AA37" s="174">
        <v>1.4901161193847656E-8</v>
      </c>
      <c r="AB37" s="174">
        <v>1.4901161193847656E-8</v>
      </c>
      <c r="AC37" s="174">
        <v>1.4901161193847656E-8</v>
      </c>
      <c r="AD37" s="174">
        <v>1.4901161193847656E-8</v>
      </c>
      <c r="AE37" s="174">
        <v>1.4901161193847656E-8</v>
      </c>
      <c r="AF37" s="174">
        <v>1.4901161193847656E-8</v>
      </c>
      <c r="AG37" s="174">
        <v>1.4901161193847656E-8</v>
      </c>
      <c r="AH37" s="174">
        <v>1.4901161193847656E-8</v>
      </c>
      <c r="AI37" s="174">
        <v>1.4901161193847656E-8</v>
      </c>
      <c r="AJ37" s="174">
        <v>1.4901161193847656E-8</v>
      </c>
      <c r="AK37" s="174">
        <v>1.4901161193847656E-8</v>
      </c>
      <c r="AL37" s="174">
        <v>1.4901161193847656E-8</v>
      </c>
      <c r="AM37" s="174">
        <v>1.4901161193847656E-8</v>
      </c>
      <c r="AN37" s="174">
        <v>1.4901161193847656E-8</v>
      </c>
      <c r="AO37" s="174">
        <v>1.4901161193847656E-8</v>
      </c>
      <c r="AP37" s="174">
        <v>1.4901161193847656E-8</v>
      </c>
      <c r="AQ37" s="174">
        <v>1.4901161193847656E-8</v>
      </c>
      <c r="AR37" s="174">
        <v>1.4901161193847656E-8</v>
      </c>
      <c r="AS37" s="174">
        <v>1.4901161193847656E-8</v>
      </c>
      <c r="AT37" s="174">
        <v>1.4901161193847656E-8</v>
      </c>
      <c r="AU37" s="174">
        <v>1.4901161193847656E-8</v>
      </c>
      <c r="AV37" s="174">
        <v>1.4901161193847656E-8</v>
      </c>
      <c r="AW37" s="174">
        <v>1.4901161193847656E-8</v>
      </c>
      <c r="AX37" s="174">
        <v>1.4901161193847656E-8</v>
      </c>
      <c r="AY37" s="174">
        <v>1.4901161193847656E-8</v>
      </c>
      <c r="AZ37" s="174">
        <v>1.4901161193847656E-8</v>
      </c>
      <c r="BA37" s="174">
        <v>1.4901161193847656E-8</v>
      </c>
      <c r="BB37" s="174">
        <v>1.4901161193847656E-8</v>
      </c>
      <c r="BC37" s="174">
        <v>1.4901161193847656E-8</v>
      </c>
      <c r="BD37" s="174">
        <v>1.4901161193847656E-8</v>
      </c>
      <c r="BE37" s="174">
        <v>1.4901161193847656E-8</v>
      </c>
      <c r="BF37" s="174">
        <v>1.4901161193847656E-8</v>
      </c>
      <c r="BG37" s="174">
        <v>1.4901161193847656E-8</v>
      </c>
      <c r="BH37" s="174">
        <v>1.4901161193847656E-8</v>
      </c>
      <c r="BI37" s="174">
        <v>1.4901161193847656E-8</v>
      </c>
      <c r="BJ37" s="174">
        <v>1.4901161193847656E-8</v>
      </c>
      <c r="BK37" s="174">
        <v>1.4901161193847656E-8</v>
      </c>
      <c r="BL37" s="174">
        <v>1.4901161193847656E-8</v>
      </c>
      <c r="BM37" s="174">
        <v>1.4901161193847656E-8</v>
      </c>
      <c r="BN37" s="174">
        <v>1.4901161193847656E-8</v>
      </c>
      <c r="BO37" s="174">
        <v>1.4901161193847656E-8</v>
      </c>
      <c r="BP37" s="174">
        <v>1.4901161193847656E-8</v>
      </c>
      <c r="BQ37" s="174">
        <v>1.4901161193847656E-8</v>
      </c>
      <c r="BR37" s="174">
        <v>1.4901161193847656E-8</v>
      </c>
      <c r="BS37" s="174">
        <v>1.4901161193847656E-8</v>
      </c>
      <c r="BT37" s="174">
        <v>1.4901161193847656E-8</v>
      </c>
      <c r="BU37" s="174">
        <v>1.4901161193847656E-8</v>
      </c>
      <c r="BV37" s="174">
        <v>1.4901161193847656E-8</v>
      </c>
      <c r="BW37" s="174">
        <v>1.4901161193847656E-8</v>
      </c>
      <c r="BX37" s="174">
        <v>1.4901161193847656E-8</v>
      </c>
      <c r="BY37" s="174">
        <v>1.4901161193847656E-8</v>
      </c>
      <c r="BZ37" s="174">
        <v>1.4901161193847656E-8</v>
      </c>
      <c r="CA37" s="174">
        <v>1.4901161193847656E-8</v>
      </c>
      <c r="CB37" s="174">
        <v>1.4901161193847656E-8</v>
      </c>
      <c r="CC37" s="174">
        <v>1.4901161193847656E-8</v>
      </c>
      <c r="CD37" s="174">
        <v>1.4901161193847656E-8</v>
      </c>
      <c r="CE37" s="174">
        <v>1.4901161193847656E-8</v>
      </c>
      <c r="CF37" s="174">
        <v>1.4901161193847656E-8</v>
      </c>
      <c r="CG37" s="174">
        <v>1.4901161193847656E-8</v>
      </c>
      <c r="CH37" s="174">
        <v>1.4901161193847656E-8</v>
      </c>
      <c r="CI37" s="174">
        <v>1.4901161193847656E-8</v>
      </c>
      <c r="CJ37" s="174">
        <v>1.4901161193847656E-8</v>
      </c>
      <c r="CK37" s="174">
        <v>1.4901161193847656E-8</v>
      </c>
      <c r="CL37" s="174">
        <v>1.4901161193847656E-8</v>
      </c>
      <c r="CM37" s="174">
        <v>1.4901161193847656E-8</v>
      </c>
      <c r="CN37" s="174">
        <v>1.4901161193847656E-8</v>
      </c>
      <c r="CO37" s="174">
        <v>1.4901161193847656E-8</v>
      </c>
      <c r="CP37" s="174">
        <v>1.4901161193847656E-8</v>
      </c>
      <c r="CQ37" s="174">
        <v>1.4901161193847656E-8</v>
      </c>
      <c r="CR37" s="174">
        <v>1.4901161193847656E-8</v>
      </c>
      <c r="CS37" s="174">
        <v>1.4901161193847656E-8</v>
      </c>
      <c r="CT37" s="174">
        <v>1.4901161193847656E-8</v>
      </c>
      <c r="CU37" s="174">
        <v>1.4901161193847656E-8</v>
      </c>
      <c r="CV37" s="174">
        <v>1.4901161193847656E-8</v>
      </c>
      <c r="CW37" s="174">
        <v>1.4901161193847656E-8</v>
      </c>
      <c r="CX37" s="174">
        <v>1.4901161193847656E-8</v>
      </c>
      <c r="CY37" s="174">
        <v>1.4901161193847656E-8</v>
      </c>
      <c r="CZ37" s="174">
        <v>1.4901161193847656E-8</v>
      </c>
      <c r="DA37" s="174">
        <v>1.4901161193847656E-8</v>
      </c>
      <c r="DB37" s="174">
        <v>1.4901161193847656E-8</v>
      </c>
      <c r="DC37" s="174">
        <v>1.4901161193847656E-8</v>
      </c>
      <c r="DD37" s="174">
        <v>1.4901161193847656E-8</v>
      </c>
      <c r="DE37" s="174">
        <v>1.4901161193847656E-8</v>
      </c>
      <c r="DF37" s="174">
        <v>1.4901161193847656E-8</v>
      </c>
      <c r="DG37" s="174">
        <v>1.4901161193847656E-8</v>
      </c>
      <c r="DH37" s="174">
        <v>1.4901161193847656E-8</v>
      </c>
      <c r="DI37" s="174">
        <v>1.4901161193847656E-8</v>
      </c>
      <c r="DJ37" s="174">
        <v>1.4901161193847656E-8</v>
      </c>
      <c r="DK37" s="174">
        <v>1.4901161193847656E-8</v>
      </c>
      <c r="DL37" s="174">
        <v>1.4901161193847656E-8</v>
      </c>
      <c r="DM37" s="174">
        <v>1.4901161193847656E-8</v>
      </c>
      <c r="DN37" s="174">
        <v>1.4901161193847656E-8</v>
      </c>
      <c r="DO37" s="174">
        <v>1.4901161193847656E-8</v>
      </c>
      <c r="DP37" s="174">
        <v>1.4901161193847656E-8</v>
      </c>
      <c r="DQ37" s="174">
        <v>1.4901161193847656E-8</v>
      </c>
      <c r="DR37" s="174">
        <v>1.4901161193847656E-8</v>
      </c>
      <c r="DS37" s="174">
        <v>1.4901161193847656E-8</v>
      </c>
      <c r="DT37" s="174">
        <v>1.4901161193847656E-8</v>
      </c>
      <c r="DU37" s="174">
        <v>1.4901161193847656E-8</v>
      </c>
    </row>
    <row r="38" spans="1:135" x14ac:dyDescent="0.25"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1:135" s="9" customFormat="1" x14ac:dyDescent="0.25">
      <c r="A39" s="160" t="s">
        <v>16</v>
      </c>
      <c r="B39" s="21"/>
      <c r="C39" s="22" t="s">
        <v>1</v>
      </c>
      <c r="D39" s="23">
        <v>41944</v>
      </c>
      <c r="E39" s="23">
        <v>41974</v>
      </c>
      <c r="F39" s="23">
        <v>42005</v>
      </c>
      <c r="G39" s="23">
        <v>42036</v>
      </c>
      <c r="H39" s="23">
        <v>42064</v>
      </c>
      <c r="I39" s="23">
        <v>42095</v>
      </c>
      <c r="J39" s="23">
        <v>42125</v>
      </c>
      <c r="K39" s="23">
        <v>42156</v>
      </c>
      <c r="L39" s="23">
        <v>42186</v>
      </c>
      <c r="M39" s="23">
        <v>42217</v>
      </c>
      <c r="N39" s="23">
        <v>42248</v>
      </c>
      <c r="O39" s="23">
        <v>42278</v>
      </c>
      <c r="P39" s="23">
        <v>42309</v>
      </c>
      <c r="Q39" s="23">
        <v>42339</v>
      </c>
      <c r="R39" s="23">
        <v>42370</v>
      </c>
      <c r="S39" s="23">
        <v>42401</v>
      </c>
      <c r="T39" s="23">
        <v>42430</v>
      </c>
      <c r="U39" s="23">
        <v>42461</v>
      </c>
      <c r="V39" s="23">
        <v>42491</v>
      </c>
      <c r="W39" s="23">
        <v>42522</v>
      </c>
      <c r="X39" s="23">
        <v>42552</v>
      </c>
      <c r="Y39" s="23">
        <v>42583</v>
      </c>
      <c r="Z39" s="23">
        <v>42614</v>
      </c>
      <c r="AA39" s="23">
        <v>42644</v>
      </c>
      <c r="AB39" s="23">
        <v>42675</v>
      </c>
      <c r="AC39" s="23">
        <v>42705</v>
      </c>
      <c r="AD39" s="23">
        <v>42736</v>
      </c>
      <c r="AE39" s="23">
        <v>42767</v>
      </c>
      <c r="AF39" s="23">
        <v>42795</v>
      </c>
      <c r="AG39" s="23">
        <v>42826</v>
      </c>
      <c r="AH39" s="23">
        <v>42856</v>
      </c>
      <c r="AI39" s="23">
        <v>42887</v>
      </c>
      <c r="AJ39" s="23">
        <v>42917</v>
      </c>
      <c r="AK39" s="23">
        <v>42948</v>
      </c>
      <c r="AL39" s="23">
        <v>42979</v>
      </c>
      <c r="AM39" s="23">
        <v>43009</v>
      </c>
      <c r="AN39" s="23">
        <v>43040</v>
      </c>
      <c r="AO39" s="23">
        <v>43070</v>
      </c>
      <c r="AP39" s="23">
        <v>43101</v>
      </c>
      <c r="AQ39" s="23">
        <v>43132</v>
      </c>
      <c r="AR39" s="23">
        <v>43160</v>
      </c>
      <c r="AS39" s="23">
        <v>43191</v>
      </c>
      <c r="AT39" s="23">
        <v>43221</v>
      </c>
      <c r="AU39" s="23">
        <v>43252</v>
      </c>
      <c r="AV39" s="23">
        <v>43282</v>
      </c>
      <c r="AW39" s="23">
        <v>43313</v>
      </c>
      <c r="AX39" s="23">
        <v>43344</v>
      </c>
      <c r="AY39" s="23">
        <v>43374</v>
      </c>
      <c r="AZ39" s="23">
        <v>43405</v>
      </c>
      <c r="BA39" s="23">
        <v>43435</v>
      </c>
      <c r="BB39" s="23">
        <v>43466</v>
      </c>
      <c r="BC39" s="23">
        <v>43497</v>
      </c>
      <c r="BD39" s="23">
        <v>43525</v>
      </c>
      <c r="BE39" s="23">
        <v>43556</v>
      </c>
      <c r="BF39" s="23">
        <v>43586</v>
      </c>
      <c r="BG39" s="23">
        <v>43617</v>
      </c>
      <c r="BH39" s="23">
        <v>43647</v>
      </c>
      <c r="BI39" s="23">
        <v>43678</v>
      </c>
      <c r="BJ39" s="23">
        <v>43709</v>
      </c>
      <c r="BK39" s="23">
        <v>43739</v>
      </c>
      <c r="BL39" s="23">
        <v>43770</v>
      </c>
      <c r="BM39" s="23">
        <v>43800</v>
      </c>
      <c r="BN39" s="23">
        <v>43831</v>
      </c>
      <c r="BO39" s="23">
        <v>43862</v>
      </c>
      <c r="BP39" s="23">
        <v>43891</v>
      </c>
      <c r="BQ39" s="23">
        <v>43922</v>
      </c>
      <c r="BR39" s="23">
        <v>43952</v>
      </c>
      <c r="BS39" s="23">
        <v>43983</v>
      </c>
      <c r="BT39" s="23">
        <v>44013</v>
      </c>
      <c r="BU39" s="23">
        <v>44044</v>
      </c>
      <c r="BV39" s="23">
        <v>44075</v>
      </c>
      <c r="BW39" s="23">
        <v>44105</v>
      </c>
      <c r="BX39" s="23">
        <v>44136</v>
      </c>
      <c r="BY39" s="23">
        <v>44166</v>
      </c>
      <c r="BZ39" s="23">
        <v>44197</v>
      </c>
      <c r="CA39" s="23">
        <v>44228</v>
      </c>
      <c r="CB39" s="23">
        <v>44256</v>
      </c>
      <c r="CC39" s="23">
        <v>44287</v>
      </c>
      <c r="CD39" s="23">
        <v>44317</v>
      </c>
      <c r="CE39" s="23">
        <v>44348</v>
      </c>
      <c r="CF39" s="23">
        <v>44378</v>
      </c>
      <c r="CG39" s="23">
        <v>44409</v>
      </c>
      <c r="CH39" s="23">
        <v>44440</v>
      </c>
      <c r="CI39" s="23">
        <v>44470</v>
      </c>
      <c r="CJ39" s="23">
        <v>44501</v>
      </c>
      <c r="CK39" s="23">
        <v>44531</v>
      </c>
      <c r="CL39" s="23">
        <v>44562</v>
      </c>
      <c r="CM39" s="23">
        <v>44593</v>
      </c>
      <c r="CN39" s="23">
        <v>44621</v>
      </c>
      <c r="CO39" s="23">
        <v>44652</v>
      </c>
      <c r="CP39" s="23">
        <v>44682</v>
      </c>
      <c r="CQ39" s="23">
        <v>44713</v>
      </c>
      <c r="CR39" s="23">
        <v>44743</v>
      </c>
      <c r="CS39" s="23">
        <v>44774</v>
      </c>
      <c r="CT39" s="23">
        <v>44805</v>
      </c>
      <c r="CU39" s="23">
        <v>44835</v>
      </c>
      <c r="CV39" s="23">
        <v>44866</v>
      </c>
      <c r="CW39" s="23">
        <v>44896</v>
      </c>
      <c r="CX39" s="23">
        <v>44927</v>
      </c>
      <c r="CY39" s="23">
        <v>44958</v>
      </c>
      <c r="CZ39" s="23">
        <v>44986</v>
      </c>
      <c r="DA39" s="23">
        <v>45017</v>
      </c>
      <c r="DB39" s="23">
        <v>45047</v>
      </c>
      <c r="DC39" s="23">
        <v>45078</v>
      </c>
      <c r="DD39" s="23">
        <v>45108</v>
      </c>
      <c r="DE39" s="23">
        <v>45139</v>
      </c>
      <c r="DF39" s="23">
        <v>45170</v>
      </c>
      <c r="DG39" s="23">
        <v>45200</v>
      </c>
      <c r="DH39" s="23">
        <v>45231</v>
      </c>
      <c r="DI39" s="23">
        <v>45261</v>
      </c>
      <c r="DJ39" s="23">
        <v>45292</v>
      </c>
      <c r="DK39" s="23">
        <v>45323</v>
      </c>
      <c r="DL39" s="23">
        <v>45352</v>
      </c>
      <c r="DM39" s="23">
        <v>45383</v>
      </c>
      <c r="DN39" s="23">
        <v>45413</v>
      </c>
      <c r="DO39" s="23">
        <v>45444</v>
      </c>
      <c r="DP39" s="23">
        <v>45474</v>
      </c>
      <c r="DQ39" s="23">
        <v>45505</v>
      </c>
      <c r="DR39" s="23">
        <v>45536</v>
      </c>
      <c r="DS39" s="23">
        <v>45566</v>
      </c>
      <c r="DT39" s="23">
        <v>45597</v>
      </c>
      <c r="DU39" s="23">
        <v>45627</v>
      </c>
    </row>
    <row r="40" spans="1:135" s="88" customFormat="1" x14ac:dyDescent="0.25">
      <c r="A40" s="66" t="s">
        <v>66</v>
      </c>
      <c r="B40" s="101">
        <v>25000</v>
      </c>
      <c r="C40" s="31">
        <v>2825000</v>
      </c>
      <c r="D40" s="99"/>
      <c r="E40" s="99"/>
      <c r="F40" s="99"/>
      <c r="G40" s="99"/>
      <c r="H40" s="99"/>
      <c r="I40" s="99"/>
      <c r="J40" s="99"/>
      <c r="K40" s="99"/>
      <c r="L40" s="99"/>
      <c r="M40" s="99">
        <v>25000</v>
      </c>
      <c r="N40" s="99">
        <v>25000</v>
      </c>
      <c r="O40" s="99">
        <v>25000</v>
      </c>
      <c r="P40" s="99">
        <v>25000</v>
      </c>
      <c r="Q40" s="99">
        <v>25000</v>
      </c>
      <c r="R40" s="99">
        <v>25000</v>
      </c>
      <c r="S40" s="99">
        <v>25000</v>
      </c>
      <c r="T40" s="99">
        <v>25000</v>
      </c>
      <c r="U40" s="99">
        <v>25000</v>
      </c>
      <c r="V40" s="99">
        <v>25000</v>
      </c>
      <c r="W40" s="99">
        <v>25000</v>
      </c>
      <c r="X40" s="99">
        <v>25000</v>
      </c>
      <c r="Y40" s="99">
        <v>25000</v>
      </c>
      <c r="Z40" s="99">
        <v>25000</v>
      </c>
      <c r="AA40" s="99">
        <v>25000</v>
      </c>
      <c r="AB40" s="99">
        <v>25000</v>
      </c>
      <c r="AC40" s="99">
        <v>25000</v>
      </c>
      <c r="AD40" s="99">
        <v>25000</v>
      </c>
      <c r="AE40" s="99">
        <v>25000</v>
      </c>
      <c r="AF40" s="99">
        <v>25000</v>
      </c>
      <c r="AG40" s="99">
        <v>25000</v>
      </c>
      <c r="AH40" s="99">
        <v>25000</v>
      </c>
      <c r="AI40" s="99">
        <v>25000</v>
      </c>
      <c r="AJ40" s="99">
        <v>25000</v>
      </c>
      <c r="AK40" s="99">
        <v>25000</v>
      </c>
      <c r="AL40" s="99">
        <v>25000</v>
      </c>
      <c r="AM40" s="99">
        <v>25000</v>
      </c>
      <c r="AN40" s="99">
        <v>25000</v>
      </c>
      <c r="AO40" s="99">
        <v>25000</v>
      </c>
      <c r="AP40" s="99">
        <v>25000</v>
      </c>
      <c r="AQ40" s="99">
        <v>25000</v>
      </c>
      <c r="AR40" s="99">
        <v>25000</v>
      </c>
      <c r="AS40" s="99">
        <v>25000</v>
      </c>
      <c r="AT40" s="99">
        <v>25000</v>
      </c>
      <c r="AU40" s="99">
        <v>25000</v>
      </c>
      <c r="AV40" s="99">
        <v>25000</v>
      </c>
      <c r="AW40" s="99">
        <v>25000</v>
      </c>
      <c r="AX40" s="99">
        <v>25000</v>
      </c>
      <c r="AY40" s="99">
        <v>25000</v>
      </c>
      <c r="AZ40" s="99">
        <v>25000</v>
      </c>
      <c r="BA40" s="99">
        <v>25000</v>
      </c>
      <c r="BB40" s="99">
        <v>25000</v>
      </c>
      <c r="BC40" s="99">
        <v>25000</v>
      </c>
      <c r="BD40" s="99">
        <v>25000</v>
      </c>
      <c r="BE40" s="99">
        <v>25000</v>
      </c>
      <c r="BF40" s="99">
        <v>25000</v>
      </c>
      <c r="BG40" s="99">
        <v>25000</v>
      </c>
      <c r="BH40" s="99">
        <v>25000</v>
      </c>
      <c r="BI40" s="99">
        <v>25000</v>
      </c>
      <c r="BJ40" s="99">
        <v>25000</v>
      </c>
      <c r="BK40" s="99">
        <v>25000</v>
      </c>
      <c r="BL40" s="99">
        <v>25000</v>
      </c>
      <c r="BM40" s="99">
        <v>25000</v>
      </c>
      <c r="BN40" s="99">
        <v>25000</v>
      </c>
      <c r="BO40" s="99">
        <v>25000</v>
      </c>
      <c r="BP40" s="99">
        <v>25000</v>
      </c>
      <c r="BQ40" s="99">
        <v>25000</v>
      </c>
      <c r="BR40" s="99">
        <v>25000</v>
      </c>
      <c r="BS40" s="99">
        <v>25000</v>
      </c>
      <c r="BT40" s="99">
        <v>25000</v>
      </c>
      <c r="BU40" s="99">
        <v>25000</v>
      </c>
      <c r="BV40" s="99">
        <v>25000</v>
      </c>
      <c r="BW40" s="99">
        <v>25000</v>
      </c>
      <c r="BX40" s="99">
        <v>25000</v>
      </c>
      <c r="BY40" s="99">
        <v>25000</v>
      </c>
      <c r="BZ40" s="99">
        <v>25000</v>
      </c>
      <c r="CA40" s="99">
        <v>25000</v>
      </c>
      <c r="CB40" s="99">
        <v>25000</v>
      </c>
      <c r="CC40" s="99">
        <v>25000</v>
      </c>
      <c r="CD40" s="99">
        <v>25000</v>
      </c>
      <c r="CE40" s="99">
        <v>25000</v>
      </c>
      <c r="CF40" s="99">
        <v>25000</v>
      </c>
      <c r="CG40" s="99">
        <v>25000</v>
      </c>
      <c r="CH40" s="99">
        <v>25000</v>
      </c>
      <c r="CI40" s="99">
        <v>25000</v>
      </c>
      <c r="CJ40" s="99">
        <v>25000</v>
      </c>
      <c r="CK40" s="99">
        <v>25000</v>
      </c>
      <c r="CL40" s="99">
        <v>25000</v>
      </c>
      <c r="CM40" s="99">
        <v>25000</v>
      </c>
      <c r="CN40" s="99">
        <v>25000</v>
      </c>
      <c r="CO40" s="99">
        <v>25000</v>
      </c>
      <c r="CP40" s="99">
        <v>25000</v>
      </c>
      <c r="CQ40" s="99">
        <v>25000</v>
      </c>
      <c r="CR40" s="99">
        <v>25000</v>
      </c>
      <c r="CS40" s="99">
        <v>25000</v>
      </c>
      <c r="CT40" s="99">
        <v>25000</v>
      </c>
      <c r="CU40" s="99">
        <v>25000</v>
      </c>
      <c r="CV40" s="99">
        <v>25000</v>
      </c>
      <c r="CW40" s="99">
        <v>25000</v>
      </c>
      <c r="CX40" s="99">
        <v>25000</v>
      </c>
      <c r="CY40" s="99">
        <v>25000</v>
      </c>
      <c r="CZ40" s="99">
        <v>25000</v>
      </c>
      <c r="DA40" s="99">
        <v>25000</v>
      </c>
      <c r="DB40" s="99">
        <v>25000</v>
      </c>
      <c r="DC40" s="99">
        <v>25000</v>
      </c>
      <c r="DD40" s="99">
        <v>25000</v>
      </c>
      <c r="DE40" s="99">
        <v>25000</v>
      </c>
      <c r="DF40" s="99">
        <v>25000</v>
      </c>
      <c r="DG40" s="99">
        <v>25000</v>
      </c>
      <c r="DH40" s="99">
        <v>25000</v>
      </c>
      <c r="DI40" s="99">
        <v>25000</v>
      </c>
      <c r="DJ40" s="99">
        <v>25000</v>
      </c>
      <c r="DK40" s="99">
        <v>25000</v>
      </c>
      <c r="DL40" s="99">
        <v>25000</v>
      </c>
      <c r="DM40" s="99">
        <v>25000</v>
      </c>
      <c r="DN40" s="99">
        <v>25000</v>
      </c>
      <c r="DO40" s="99">
        <v>25000</v>
      </c>
      <c r="DP40" s="99">
        <v>25000</v>
      </c>
      <c r="DQ40" s="99">
        <v>25000</v>
      </c>
      <c r="DR40" s="99">
        <v>25000</v>
      </c>
      <c r="DS40" s="99">
        <v>25000</v>
      </c>
      <c r="DT40" s="99">
        <v>25000</v>
      </c>
      <c r="DU40" s="99">
        <v>25000</v>
      </c>
    </row>
    <row r="41" spans="1:135" s="88" customFormat="1" x14ac:dyDescent="0.25">
      <c r="A41" s="51" t="s">
        <v>213</v>
      </c>
      <c r="B41" s="100">
        <v>1</v>
      </c>
      <c r="C41" s="33">
        <v>2825000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25000</v>
      </c>
      <c r="N41" s="50">
        <v>25000</v>
      </c>
      <c r="O41" s="50">
        <v>25000</v>
      </c>
      <c r="P41" s="50">
        <v>25000</v>
      </c>
      <c r="Q41" s="50">
        <v>25000</v>
      </c>
      <c r="R41" s="50">
        <v>25000</v>
      </c>
      <c r="S41" s="50">
        <v>25000</v>
      </c>
      <c r="T41" s="50">
        <v>25000</v>
      </c>
      <c r="U41" s="50">
        <v>25000</v>
      </c>
      <c r="V41" s="50">
        <v>25000</v>
      </c>
      <c r="W41" s="50">
        <v>25000</v>
      </c>
      <c r="X41" s="50">
        <v>25000</v>
      </c>
      <c r="Y41" s="50">
        <v>25000</v>
      </c>
      <c r="Z41" s="50">
        <v>25000</v>
      </c>
      <c r="AA41" s="50">
        <v>25000</v>
      </c>
      <c r="AB41" s="50">
        <v>25000</v>
      </c>
      <c r="AC41" s="50">
        <v>25000</v>
      </c>
      <c r="AD41" s="50">
        <v>25000</v>
      </c>
      <c r="AE41" s="50">
        <v>25000</v>
      </c>
      <c r="AF41" s="50">
        <v>25000</v>
      </c>
      <c r="AG41" s="50">
        <v>25000</v>
      </c>
      <c r="AH41" s="50">
        <v>25000</v>
      </c>
      <c r="AI41" s="50">
        <v>25000</v>
      </c>
      <c r="AJ41" s="50">
        <v>25000</v>
      </c>
      <c r="AK41" s="50">
        <v>25000</v>
      </c>
      <c r="AL41" s="50">
        <v>25000</v>
      </c>
      <c r="AM41" s="50">
        <v>25000</v>
      </c>
      <c r="AN41" s="50">
        <v>25000</v>
      </c>
      <c r="AO41" s="50">
        <v>25000</v>
      </c>
      <c r="AP41" s="50">
        <v>25000</v>
      </c>
      <c r="AQ41" s="50">
        <v>25000</v>
      </c>
      <c r="AR41" s="50">
        <v>25000</v>
      </c>
      <c r="AS41" s="50">
        <v>25000</v>
      </c>
      <c r="AT41" s="50">
        <v>25000</v>
      </c>
      <c r="AU41" s="50">
        <v>25000</v>
      </c>
      <c r="AV41" s="50">
        <v>25000</v>
      </c>
      <c r="AW41" s="50">
        <v>25000</v>
      </c>
      <c r="AX41" s="50">
        <v>25000</v>
      </c>
      <c r="AY41" s="50">
        <v>25000</v>
      </c>
      <c r="AZ41" s="50">
        <v>25000</v>
      </c>
      <c r="BA41" s="50">
        <v>25000</v>
      </c>
      <c r="BB41" s="50">
        <v>25000</v>
      </c>
      <c r="BC41" s="50">
        <v>25000</v>
      </c>
      <c r="BD41" s="50">
        <v>25000</v>
      </c>
      <c r="BE41" s="50">
        <v>25000</v>
      </c>
      <c r="BF41" s="50">
        <v>25000</v>
      </c>
      <c r="BG41" s="50">
        <v>25000</v>
      </c>
      <c r="BH41" s="50">
        <v>25000</v>
      </c>
      <c r="BI41" s="50">
        <v>25000</v>
      </c>
      <c r="BJ41" s="50">
        <v>25000</v>
      </c>
      <c r="BK41" s="50">
        <v>25000</v>
      </c>
      <c r="BL41" s="50">
        <v>25000</v>
      </c>
      <c r="BM41" s="50">
        <v>25000</v>
      </c>
      <c r="BN41" s="50">
        <v>25000</v>
      </c>
      <c r="BO41" s="50">
        <v>25000</v>
      </c>
      <c r="BP41" s="50">
        <v>25000</v>
      </c>
      <c r="BQ41" s="50">
        <v>25000</v>
      </c>
      <c r="BR41" s="50">
        <v>25000</v>
      </c>
      <c r="BS41" s="50">
        <v>25000</v>
      </c>
      <c r="BT41" s="50">
        <v>25000</v>
      </c>
      <c r="BU41" s="50">
        <v>25000</v>
      </c>
      <c r="BV41" s="50">
        <v>25000</v>
      </c>
      <c r="BW41" s="50">
        <v>25000</v>
      </c>
      <c r="BX41" s="50">
        <v>25000</v>
      </c>
      <c r="BY41" s="50">
        <v>25000</v>
      </c>
      <c r="BZ41" s="50">
        <v>25000</v>
      </c>
      <c r="CA41" s="50">
        <v>25000</v>
      </c>
      <c r="CB41" s="50">
        <v>25000</v>
      </c>
      <c r="CC41" s="50">
        <v>25000</v>
      </c>
      <c r="CD41" s="50">
        <v>25000</v>
      </c>
      <c r="CE41" s="50">
        <v>25000</v>
      </c>
      <c r="CF41" s="50">
        <v>25000</v>
      </c>
      <c r="CG41" s="50">
        <v>25000</v>
      </c>
      <c r="CH41" s="50">
        <v>25000</v>
      </c>
      <c r="CI41" s="50">
        <v>25000</v>
      </c>
      <c r="CJ41" s="50">
        <v>25000</v>
      </c>
      <c r="CK41" s="50">
        <v>25000</v>
      </c>
      <c r="CL41" s="50">
        <v>25000</v>
      </c>
      <c r="CM41" s="50">
        <v>25000</v>
      </c>
      <c r="CN41" s="50">
        <v>25000</v>
      </c>
      <c r="CO41" s="50">
        <v>25000</v>
      </c>
      <c r="CP41" s="50">
        <v>25000</v>
      </c>
      <c r="CQ41" s="50">
        <v>25000</v>
      </c>
      <c r="CR41" s="50">
        <v>25000</v>
      </c>
      <c r="CS41" s="50">
        <v>25000</v>
      </c>
      <c r="CT41" s="50">
        <v>25000</v>
      </c>
      <c r="CU41" s="50">
        <v>25000</v>
      </c>
      <c r="CV41" s="50">
        <v>25000</v>
      </c>
      <c r="CW41" s="50">
        <v>25000</v>
      </c>
      <c r="CX41" s="50">
        <v>25000</v>
      </c>
      <c r="CY41" s="50">
        <v>25000</v>
      </c>
      <c r="CZ41" s="50">
        <v>25000</v>
      </c>
      <c r="DA41" s="50">
        <v>25000</v>
      </c>
      <c r="DB41" s="50">
        <v>25000</v>
      </c>
      <c r="DC41" s="50">
        <v>25000</v>
      </c>
      <c r="DD41" s="50">
        <v>25000</v>
      </c>
      <c r="DE41" s="50">
        <v>25000</v>
      </c>
      <c r="DF41" s="50">
        <v>25000</v>
      </c>
      <c r="DG41" s="50">
        <v>25000</v>
      </c>
      <c r="DH41" s="50">
        <v>25000</v>
      </c>
      <c r="DI41" s="50">
        <v>25000</v>
      </c>
      <c r="DJ41" s="50">
        <v>25000</v>
      </c>
      <c r="DK41" s="50">
        <v>25000</v>
      </c>
      <c r="DL41" s="50">
        <v>25000</v>
      </c>
      <c r="DM41" s="50">
        <v>25000</v>
      </c>
      <c r="DN41" s="50">
        <v>25000</v>
      </c>
      <c r="DO41" s="50">
        <v>25000</v>
      </c>
      <c r="DP41" s="50">
        <v>25000</v>
      </c>
      <c r="DQ41" s="50">
        <v>25000</v>
      </c>
      <c r="DR41" s="50">
        <v>25000</v>
      </c>
      <c r="DS41" s="50">
        <v>25000</v>
      </c>
      <c r="DT41" s="50">
        <v>25000</v>
      </c>
      <c r="DU41" s="50">
        <v>25000</v>
      </c>
    </row>
    <row r="42" spans="1:135" s="15" customFormat="1" x14ac:dyDescent="0.25">
      <c r="A42" s="112" t="s">
        <v>214</v>
      </c>
      <c r="B42" s="113">
        <v>0</v>
      </c>
      <c r="C42" s="114">
        <v>0</v>
      </c>
      <c r="D42" s="115">
        <v>0</v>
      </c>
      <c r="E42" s="115">
        <v>0</v>
      </c>
      <c r="F42" s="115">
        <v>0</v>
      </c>
      <c r="G42" s="115">
        <v>0</v>
      </c>
      <c r="H42" s="115">
        <v>0</v>
      </c>
      <c r="I42" s="115">
        <v>0</v>
      </c>
      <c r="J42" s="115">
        <v>0</v>
      </c>
      <c r="K42" s="115">
        <v>0</v>
      </c>
      <c r="L42" s="115">
        <v>0</v>
      </c>
      <c r="M42" s="115">
        <v>0</v>
      </c>
      <c r="N42" s="115">
        <v>0</v>
      </c>
      <c r="O42" s="115">
        <v>0</v>
      </c>
      <c r="P42" s="115">
        <v>0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5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115">
        <v>0</v>
      </c>
      <c r="AU42" s="115">
        <v>0</v>
      </c>
      <c r="AV42" s="115">
        <v>0</v>
      </c>
      <c r="AW42" s="115">
        <v>0</v>
      </c>
      <c r="AX42" s="115">
        <v>0</v>
      </c>
      <c r="AY42" s="115">
        <v>0</v>
      </c>
      <c r="AZ42" s="115">
        <v>0</v>
      </c>
      <c r="BA42" s="115">
        <v>0</v>
      </c>
      <c r="BB42" s="115">
        <v>0</v>
      </c>
      <c r="BC42" s="115">
        <v>0</v>
      </c>
      <c r="BD42" s="115">
        <v>0</v>
      </c>
      <c r="BE42" s="115">
        <v>0</v>
      </c>
      <c r="BF42" s="115">
        <v>0</v>
      </c>
      <c r="BG42" s="115">
        <v>0</v>
      </c>
      <c r="BH42" s="115">
        <v>0</v>
      </c>
      <c r="BI42" s="115">
        <v>0</v>
      </c>
      <c r="BJ42" s="115">
        <v>0</v>
      </c>
      <c r="BK42" s="115">
        <v>0</v>
      </c>
      <c r="BL42" s="115">
        <v>0</v>
      </c>
      <c r="BM42" s="115">
        <v>0</v>
      </c>
      <c r="BN42" s="115">
        <v>0</v>
      </c>
      <c r="BO42" s="115">
        <v>0</v>
      </c>
      <c r="BP42" s="115">
        <v>0</v>
      </c>
      <c r="BQ42" s="115">
        <v>0</v>
      </c>
      <c r="BR42" s="115">
        <v>0</v>
      </c>
      <c r="BS42" s="115">
        <v>0</v>
      </c>
      <c r="BT42" s="115">
        <v>0</v>
      </c>
      <c r="BU42" s="115">
        <v>0</v>
      </c>
      <c r="BV42" s="115">
        <v>0</v>
      </c>
      <c r="BW42" s="115">
        <v>0</v>
      </c>
      <c r="BX42" s="115">
        <v>0</v>
      </c>
      <c r="BY42" s="115">
        <v>0</v>
      </c>
      <c r="BZ42" s="115">
        <v>0</v>
      </c>
      <c r="CA42" s="115">
        <v>0</v>
      </c>
      <c r="CB42" s="115">
        <v>0</v>
      </c>
      <c r="CC42" s="115">
        <v>0</v>
      </c>
      <c r="CD42" s="115">
        <v>0</v>
      </c>
      <c r="CE42" s="115">
        <v>0</v>
      </c>
      <c r="CF42" s="115">
        <v>0</v>
      </c>
      <c r="CG42" s="115">
        <v>0</v>
      </c>
      <c r="CH42" s="115">
        <v>0</v>
      </c>
      <c r="CI42" s="115">
        <v>0</v>
      </c>
      <c r="CJ42" s="115">
        <v>0</v>
      </c>
      <c r="CK42" s="115">
        <v>0</v>
      </c>
      <c r="CL42" s="115">
        <v>0</v>
      </c>
      <c r="CM42" s="115">
        <v>0</v>
      </c>
      <c r="CN42" s="115">
        <v>0</v>
      </c>
      <c r="CO42" s="115">
        <v>0</v>
      </c>
      <c r="CP42" s="115">
        <v>0</v>
      </c>
      <c r="CQ42" s="115">
        <v>0</v>
      </c>
      <c r="CR42" s="115">
        <v>0</v>
      </c>
      <c r="CS42" s="115">
        <v>0</v>
      </c>
      <c r="CT42" s="115">
        <v>0</v>
      </c>
      <c r="CU42" s="115">
        <v>0</v>
      </c>
      <c r="CV42" s="115">
        <v>0</v>
      </c>
      <c r="CW42" s="115">
        <v>0</v>
      </c>
      <c r="CX42" s="115">
        <v>0</v>
      </c>
      <c r="CY42" s="115">
        <v>0</v>
      </c>
      <c r="CZ42" s="115">
        <v>0</v>
      </c>
      <c r="DA42" s="115">
        <v>0</v>
      </c>
      <c r="DB42" s="115">
        <v>0</v>
      </c>
      <c r="DC42" s="115">
        <v>0</v>
      </c>
      <c r="DD42" s="115">
        <v>0</v>
      </c>
      <c r="DE42" s="115">
        <v>0</v>
      </c>
      <c r="DF42" s="115">
        <v>0</v>
      </c>
      <c r="DG42" s="115">
        <v>0</v>
      </c>
      <c r="DH42" s="115">
        <v>0</v>
      </c>
      <c r="DI42" s="115">
        <v>0</v>
      </c>
      <c r="DJ42" s="115">
        <v>0</v>
      </c>
      <c r="DK42" s="115">
        <v>0</v>
      </c>
      <c r="DL42" s="115">
        <v>0</v>
      </c>
      <c r="DM42" s="115">
        <v>0</v>
      </c>
      <c r="DN42" s="115">
        <v>0</v>
      </c>
      <c r="DO42" s="115">
        <v>0</v>
      </c>
      <c r="DP42" s="115">
        <v>0</v>
      </c>
      <c r="DQ42" s="115">
        <v>0</v>
      </c>
      <c r="DR42" s="115">
        <v>0</v>
      </c>
      <c r="DS42" s="115">
        <v>0</v>
      </c>
      <c r="DT42" s="115">
        <v>0</v>
      </c>
      <c r="DU42" s="115">
        <v>0</v>
      </c>
    </row>
    <row r="43" spans="1:135" s="15" customFormat="1" x14ac:dyDescent="0.25">
      <c r="A43" s="36" t="s">
        <v>228</v>
      </c>
      <c r="B43" s="280" t="s">
        <v>210</v>
      </c>
      <c r="C43" s="12">
        <v>2260000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20000</v>
      </c>
      <c r="N43" s="28">
        <v>20000</v>
      </c>
      <c r="O43" s="28">
        <v>20000</v>
      </c>
      <c r="P43" s="28">
        <v>20000</v>
      </c>
      <c r="Q43" s="28">
        <v>20000</v>
      </c>
      <c r="R43" s="28">
        <v>20000</v>
      </c>
      <c r="S43" s="28">
        <v>20000</v>
      </c>
      <c r="T43" s="28">
        <v>20000</v>
      </c>
      <c r="U43" s="28">
        <v>20000</v>
      </c>
      <c r="V43" s="28">
        <v>20000</v>
      </c>
      <c r="W43" s="28">
        <v>20000</v>
      </c>
      <c r="X43" s="28">
        <v>20000</v>
      </c>
      <c r="Y43" s="28">
        <v>20000</v>
      </c>
      <c r="Z43" s="28">
        <v>20000</v>
      </c>
      <c r="AA43" s="28">
        <v>20000</v>
      </c>
      <c r="AB43" s="28">
        <v>20000</v>
      </c>
      <c r="AC43" s="28">
        <v>20000</v>
      </c>
      <c r="AD43" s="28">
        <v>20000</v>
      </c>
      <c r="AE43" s="28">
        <v>20000</v>
      </c>
      <c r="AF43" s="28">
        <v>20000</v>
      </c>
      <c r="AG43" s="28">
        <v>20000</v>
      </c>
      <c r="AH43" s="28">
        <v>20000</v>
      </c>
      <c r="AI43" s="28">
        <v>20000</v>
      </c>
      <c r="AJ43" s="28">
        <v>20000</v>
      </c>
      <c r="AK43" s="28">
        <v>20000</v>
      </c>
      <c r="AL43" s="28">
        <v>20000</v>
      </c>
      <c r="AM43" s="28">
        <v>20000</v>
      </c>
      <c r="AN43" s="28">
        <v>20000</v>
      </c>
      <c r="AO43" s="28">
        <v>20000</v>
      </c>
      <c r="AP43" s="28">
        <v>20000</v>
      </c>
      <c r="AQ43" s="28">
        <v>20000</v>
      </c>
      <c r="AR43" s="28">
        <v>20000</v>
      </c>
      <c r="AS43" s="28">
        <v>20000</v>
      </c>
      <c r="AT43" s="28">
        <v>20000</v>
      </c>
      <c r="AU43" s="28">
        <v>20000</v>
      </c>
      <c r="AV43" s="28">
        <v>20000</v>
      </c>
      <c r="AW43" s="28">
        <v>20000</v>
      </c>
      <c r="AX43" s="28">
        <v>20000</v>
      </c>
      <c r="AY43" s="28">
        <v>20000</v>
      </c>
      <c r="AZ43" s="28">
        <v>20000</v>
      </c>
      <c r="BA43" s="28">
        <v>20000</v>
      </c>
      <c r="BB43" s="28">
        <v>20000</v>
      </c>
      <c r="BC43" s="28">
        <v>20000</v>
      </c>
      <c r="BD43" s="28">
        <v>20000</v>
      </c>
      <c r="BE43" s="28">
        <v>20000</v>
      </c>
      <c r="BF43" s="28">
        <v>20000</v>
      </c>
      <c r="BG43" s="28">
        <v>20000</v>
      </c>
      <c r="BH43" s="28">
        <v>20000</v>
      </c>
      <c r="BI43" s="28">
        <v>20000</v>
      </c>
      <c r="BJ43" s="28">
        <v>20000</v>
      </c>
      <c r="BK43" s="28">
        <v>20000</v>
      </c>
      <c r="BL43" s="28">
        <v>20000</v>
      </c>
      <c r="BM43" s="28">
        <v>20000</v>
      </c>
      <c r="BN43" s="28">
        <v>20000</v>
      </c>
      <c r="BO43" s="28">
        <v>20000</v>
      </c>
      <c r="BP43" s="28">
        <v>20000</v>
      </c>
      <c r="BQ43" s="28">
        <v>20000</v>
      </c>
      <c r="BR43" s="28">
        <v>20000</v>
      </c>
      <c r="BS43" s="28">
        <v>20000</v>
      </c>
      <c r="BT43" s="28">
        <v>20000</v>
      </c>
      <c r="BU43" s="28">
        <v>20000</v>
      </c>
      <c r="BV43" s="28">
        <v>20000</v>
      </c>
      <c r="BW43" s="28">
        <v>20000</v>
      </c>
      <c r="BX43" s="28">
        <v>20000</v>
      </c>
      <c r="BY43" s="28">
        <v>20000</v>
      </c>
      <c r="BZ43" s="28">
        <v>20000</v>
      </c>
      <c r="CA43" s="28">
        <v>20000</v>
      </c>
      <c r="CB43" s="28">
        <v>20000</v>
      </c>
      <c r="CC43" s="28">
        <v>20000</v>
      </c>
      <c r="CD43" s="28">
        <v>20000</v>
      </c>
      <c r="CE43" s="28">
        <v>20000</v>
      </c>
      <c r="CF43" s="28">
        <v>20000</v>
      </c>
      <c r="CG43" s="28">
        <v>20000</v>
      </c>
      <c r="CH43" s="28">
        <v>20000</v>
      </c>
      <c r="CI43" s="28">
        <v>20000</v>
      </c>
      <c r="CJ43" s="28">
        <v>20000</v>
      </c>
      <c r="CK43" s="28">
        <v>20000</v>
      </c>
      <c r="CL43" s="28">
        <v>20000</v>
      </c>
      <c r="CM43" s="28">
        <v>20000</v>
      </c>
      <c r="CN43" s="28">
        <v>20000</v>
      </c>
      <c r="CO43" s="28">
        <v>20000</v>
      </c>
      <c r="CP43" s="28">
        <v>20000</v>
      </c>
      <c r="CQ43" s="28">
        <v>20000</v>
      </c>
      <c r="CR43" s="28">
        <v>20000</v>
      </c>
      <c r="CS43" s="28">
        <v>20000</v>
      </c>
      <c r="CT43" s="28">
        <v>20000</v>
      </c>
      <c r="CU43" s="28">
        <v>20000</v>
      </c>
      <c r="CV43" s="28">
        <v>20000</v>
      </c>
      <c r="CW43" s="28">
        <v>20000</v>
      </c>
      <c r="CX43" s="28">
        <v>20000</v>
      </c>
      <c r="CY43" s="28">
        <v>20000</v>
      </c>
      <c r="CZ43" s="28">
        <v>20000</v>
      </c>
      <c r="DA43" s="28">
        <v>20000</v>
      </c>
      <c r="DB43" s="28">
        <v>20000</v>
      </c>
      <c r="DC43" s="28">
        <v>20000</v>
      </c>
      <c r="DD43" s="28">
        <v>20000</v>
      </c>
      <c r="DE43" s="28">
        <v>20000</v>
      </c>
      <c r="DF43" s="28">
        <v>20000</v>
      </c>
      <c r="DG43" s="28">
        <v>20000</v>
      </c>
      <c r="DH43" s="28">
        <v>20000</v>
      </c>
      <c r="DI43" s="28">
        <v>20000</v>
      </c>
      <c r="DJ43" s="28">
        <v>20000</v>
      </c>
      <c r="DK43" s="28">
        <v>20000</v>
      </c>
      <c r="DL43" s="28">
        <v>20000</v>
      </c>
      <c r="DM43" s="28">
        <v>20000</v>
      </c>
      <c r="DN43" s="28">
        <v>20000</v>
      </c>
      <c r="DO43" s="28">
        <v>20000</v>
      </c>
      <c r="DP43" s="28">
        <v>20000</v>
      </c>
      <c r="DQ43" s="28">
        <v>20000</v>
      </c>
      <c r="DR43" s="28">
        <v>20000</v>
      </c>
      <c r="DS43" s="28">
        <v>20000</v>
      </c>
      <c r="DT43" s="28">
        <v>20000</v>
      </c>
      <c r="DU43" s="28">
        <v>20000</v>
      </c>
    </row>
    <row r="44" spans="1:135" s="15" customFormat="1" x14ac:dyDescent="0.25">
      <c r="A44" s="51" t="s">
        <v>215</v>
      </c>
      <c r="B44" s="116">
        <v>0.6</v>
      </c>
      <c r="C44" s="16">
        <v>1695000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15000</v>
      </c>
      <c r="N44" s="50">
        <v>15000</v>
      </c>
      <c r="O44" s="50">
        <v>15000</v>
      </c>
      <c r="P44" s="50">
        <v>15000</v>
      </c>
      <c r="Q44" s="50">
        <v>15000</v>
      </c>
      <c r="R44" s="50">
        <v>15000</v>
      </c>
      <c r="S44" s="50">
        <v>15000</v>
      </c>
      <c r="T44" s="50">
        <v>15000</v>
      </c>
      <c r="U44" s="50">
        <v>15000</v>
      </c>
      <c r="V44" s="50">
        <v>15000</v>
      </c>
      <c r="W44" s="50">
        <v>15000</v>
      </c>
      <c r="X44" s="50">
        <v>15000</v>
      </c>
      <c r="Y44" s="50">
        <v>15000</v>
      </c>
      <c r="Z44" s="50">
        <v>15000</v>
      </c>
      <c r="AA44" s="50">
        <v>15000</v>
      </c>
      <c r="AB44" s="50">
        <v>15000</v>
      </c>
      <c r="AC44" s="50">
        <v>15000</v>
      </c>
      <c r="AD44" s="50">
        <v>15000</v>
      </c>
      <c r="AE44" s="50">
        <v>15000</v>
      </c>
      <c r="AF44" s="50">
        <v>15000</v>
      </c>
      <c r="AG44" s="50">
        <v>15000</v>
      </c>
      <c r="AH44" s="50">
        <v>15000</v>
      </c>
      <c r="AI44" s="50">
        <v>15000</v>
      </c>
      <c r="AJ44" s="50">
        <v>15000</v>
      </c>
      <c r="AK44" s="50">
        <v>15000</v>
      </c>
      <c r="AL44" s="50">
        <v>15000</v>
      </c>
      <c r="AM44" s="50">
        <v>15000</v>
      </c>
      <c r="AN44" s="50">
        <v>15000</v>
      </c>
      <c r="AO44" s="50">
        <v>15000</v>
      </c>
      <c r="AP44" s="50">
        <v>15000</v>
      </c>
      <c r="AQ44" s="50">
        <v>15000</v>
      </c>
      <c r="AR44" s="50">
        <v>15000</v>
      </c>
      <c r="AS44" s="50">
        <v>15000</v>
      </c>
      <c r="AT44" s="50">
        <v>15000</v>
      </c>
      <c r="AU44" s="50">
        <v>15000</v>
      </c>
      <c r="AV44" s="50">
        <v>15000</v>
      </c>
      <c r="AW44" s="50">
        <v>15000</v>
      </c>
      <c r="AX44" s="50">
        <v>15000</v>
      </c>
      <c r="AY44" s="50">
        <v>15000</v>
      </c>
      <c r="AZ44" s="50">
        <v>15000</v>
      </c>
      <c r="BA44" s="50">
        <v>15000</v>
      </c>
      <c r="BB44" s="50">
        <v>15000</v>
      </c>
      <c r="BC44" s="50">
        <v>15000</v>
      </c>
      <c r="BD44" s="50">
        <v>15000</v>
      </c>
      <c r="BE44" s="50">
        <v>15000</v>
      </c>
      <c r="BF44" s="50">
        <v>15000</v>
      </c>
      <c r="BG44" s="50">
        <v>15000</v>
      </c>
      <c r="BH44" s="50">
        <v>15000</v>
      </c>
      <c r="BI44" s="50">
        <v>15000</v>
      </c>
      <c r="BJ44" s="50">
        <v>15000</v>
      </c>
      <c r="BK44" s="50">
        <v>15000</v>
      </c>
      <c r="BL44" s="50">
        <v>15000</v>
      </c>
      <c r="BM44" s="50">
        <v>15000</v>
      </c>
      <c r="BN44" s="50">
        <v>15000</v>
      </c>
      <c r="BO44" s="50">
        <v>15000</v>
      </c>
      <c r="BP44" s="50">
        <v>15000</v>
      </c>
      <c r="BQ44" s="50">
        <v>15000</v>
      </c>
      <c r="BR44" s="50">
        <v>15000</v>
      </c>
      <c r="BS44" s="50">
        <v>15000</v>
      </c>
      <c r="BT44" s="50">
        <v>15000</v>
      </c>
      <c r="BU44" s="50">
        <v>15000</v>
      </c>
      <c r="BV44" s="50">
        <v>15000</v>
      </c>
      <c r="BW44" s="50">
        <v>15000</v>
      </c>
      <c r="BX44" s="50">
        <v>15000</v>
      </c>
      <c r="BY44" s="50">
        <v>15000</v>
      </c>
      <c r="BZ44" s="50">
        <v>15000</v>
      </c>
      <c r="CA44" s="50">
        <v>15000</v>
      </c>
      <c r="CB44" s="50">
        <v>15000</v>
      </c>
      <c r="CC44" s="50">
        <v>15000</v>
      </c>
      <c r="CD44" s="50">
        <v>15000</v>
      </c>
      <c r="CE44" s="50">
        <v>15000</v>
      </c>
      <c r="CF44" s="50">
        <v>15000</v>
      </c>
      <c r="CG44" s="50">
        <v>15000</v>
      </c>
      <c r="CH44" s="50">
        <v>15000</v>
      </c>
      <c r="CI44" s="50">
        <v>15000</v>
      </c>
      <c r="CJ44" s="50">
        <v>15000</v>
      </c>
      <c r="CK44" s="50">
        <v>15000</v>
      </c>
      <c r="CL44" s="50">
        <v>15000</v>
      </c>
      <c r="CM44" s="50">
        <v>15000</v>
      </c>
      <c r="CN44" s="50">
        <v>15000</v>
      </c>
      <c r="CO44" s="50">
        <v>15000</v>
      </c>
      <c r="CP44" s="50">
        <v>15000</v>
      </c>
      <c r="CQ44" s="50">
        <v>15000</v>
      </c>
      <c r="CR44" s="50">
        <v>15000</v>
      </c>
      <c r="CS44" s="50">
        <v>15000</v>
      </c>
      <c r="CT44" s="50">
        <v>15000</v>
      </c>
      <c r="CU44" s="50">
        <v>15000</v>
      </c>
      <c r="CV44" s="50">
        <v>15000</v>
      </c>
      <c r="CW44" s="50">
        <v>15000</v>
      </c>
      <c r="CX44" s="50">
        <v>15000</v>
      </c>
      <c r="CY44" s="50">
        <v>15000</v>
      </c>
      <c r="CZ44" s="50">
        <v>15000</v>
      </c>
      <c r="DA44" s="50">
        <v>15000</v>
      </c>
      <c r="DB44" s="50">
        <v>15000</v>
      </c>
      <c r="DC44" s="50">
        <v>15000</v>
      </c>
      <c r="DD44" s="50">
        <v>15000</v>
      </c>
      <c r="DE44" s="50">
        <v>15000</v>
      </c>
      <c r="DF44" s="50">
        <v>15000</v>
      </c>
      <c r="DG44" s="50">
        <v>15000</v>
      </c>
      <c r="DH44" s="50">
        <v>15000</v>
      </c>
      <c r="DI44" s="50">
        <v>15000</v>
      </c>
      <c r="DJ44" s="50">
        <v>15000</v>
      </c>
      <c r="DK44" s="50">
        <v>15000</v>
      </c>
      <c r="DL44" s="50">
        <v>15000</v>
      </c>
      <c r="DM44" s="50">
        <v>15000</v>
      </c>
      <c r="DN44" s="50">
        <v>15000</v>
      </c>
      <c r="DO44" s="50">
        <v>15000</v>
      </c>
      <c r="DP44" s="50">
        <v>15000</v>
      </c>
      <c r="DQ44" s="50">
        <v>15000</v>
      </c>
      <c r="DR44" s="50">
        <v>15000</v>
      </c>
      <c r="DS44" s="50">
        <v>15000</v>
      </c>
      <c r="DT44" s="50">
        <v>15000</v>
      </c>
      <c r="DU44" s="50">
        <v>15000</v>
      </c>
    </row>
    <row r="45" spans="1:135" s="15" customFormat="1" x14ac:dyDescent="0.25">
      <c r="A45" s="51" t="s">
        <v>216</v>
      </c>
      <c r="B45" s="116">
        <v>0.2</v>
      </c>
      <c r="C45" s="16">
        <v>565000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5000</v>
      </c>
      <c r="N45" s="50">
        <v>5000</v>
      </c>
      <c r="O45" s="50">
        <v>5000</v>
      </c>
      <c r="P45" s="50">
        <v>5000</v>
      </c>
      <c r="Q45" s="50">
        <v>5000</v>
      </c>
      <c r="R45" s="50">
        <v>5000</v>
      </c>
      <c r="S45" s="50">
        <v>5000</v>
      </c>
      <c r="T45" s="50">
        <v>5000</v>
      </c>
      <c r="U45" s="50">
        <v>5000</v>
      </c>
      <c r="V45" s="50">
        <v>5000</v>
      </c>
      <c r="W45" s="50">
        <v>5000</v>
      </c>
      <c r="X45" s="50">
        <v>5000</v>
      </c>
      <c r="Y45" s="50">
        <v>5000</v>
      </c>
      <c r="Z45" s="50">
        <v>5000</v>
      </c>
      <c r="AA45" s="50">
        <v>5000</v>
      </c>
      <c r="AB45" s="50">
        <v>5000</v>
      </c>
      <c r="AC45" s="50">
        <v>5000</v>
      </c>
      <c r="AD45" s="50">
        <v>5000</v>
      </c>
      <c r="AE45" s="50">
        <v>5000</v>
      </c>
      <c r="AF45" s="50">
        <v>5000</v>
      </c>
      <c r="AG45" s="50">
        <v>5000</v>
      </c>
      <c r="AH45" s="50">
        <v>5000</v>
      </c>
      <c r="AI45" s="50">
        <v>5000</v>
      </c>
      <c r="AJ45" s="50">
        <v>5000</v>
      </c>
      <c r="AK45" s="50">
        <v>5000</v>
      </c>
      <c r="AL45" s="50">
        <v>5000</v>
      </c>
      <c r="AM45" s="50">
        <v>5000</v>
      </c>
      <c r="AN45" s="50">
        <v>5000</v>
      </c>
      <c r="AO45" s="50">
        <v>5000</v>
      </c>
      <c r="AP45" s="50">
        <v>5000</v>
      </c>
      <c r="AQ45" s="50">
        <v>5000</v>
      </c>
      <c r="AR45" s="50">
        <v>5000</v>
      </c>
      <c r="AS45" s="50">
        <v>5000</v>
      </c>
      <c r="AT45" s="50">
        <v>5000</v>
      </c>
      <c r="AU45" s="50">
        <v>5000</v>
      </c>
      <c r="AV45" s="50">
        <v>5000</v>
      </c>
      <c r="AW45" s="50">
        <v>5000</v>
      </c>
      <c r="AX45" s="50">
        <v>5000</v>
      </c>
      <c r="AY45" s="50">
        <v>5000</v>
      </c>
      <c r="AZ45" s="50">
        <v>5000</v>
      </c>
      <c r="BA45" s="50">
        <v>5000</v>
      </c>
      <c r="BB45" s="50">
        <v>5000</v>
      </c>
      <c r="BC45" s="50">
        <v>5000</v>
      </c>
      <c r="BD45" s="50">
        <v>5000</v>
      </c>
      <c r="BE45" s="50">
        <v>5000</v>
      </c>
      <c r="BF45" s="50">
        <v>5000</v>
      </c>
      <c r="BG45" s="50">
        <v>5000</v>
      </c>
      <c r="BH45" s="50">
        <v>5000</v>
      </c>
      <c r="BI45" s="50">
        <v>5000</v>
      </c>
      <c r="BJ45" s="50">
        <v>5000</v>
      </c>
      <c r="BK45" s="50">
        <v>5000</v>
      </c>
      <c r="BL45" s="50">
        <v>5000</v>
      </c>
      <c r="BM45" s="50">
        <v>5000</v>
      </c>
      <c r="BN45" s="50">
        <v>5000</v>
      </c>
      <c r="BO45" s="50">
        <v>5000</v>
      </c>
      <c r="BP45" s="50">
        <v>5000</v>
      </c>
      <c r="BQ45" s="50">
        <v>5000</v>
      </c>
      <c r="BR45" s="50">
        <v>5000</v>
      </c>
      <c r="BS45" s="50">
        <v>5000</v>
      </c>
      <c r="BT45" s="50">
        <v>5000</v>
      </c>
      <c r="BU45" s="50">
        <v>5000</v>
      </c>
      <c r="BV45" s="50">
        <v>5000</v>
      </c>
      <c r="BW45" s="50">
        <v>5000</v>
      </c>
      <c r="BX45" s="50">
        <v>5000</v>
      </c>
      <c r="BY45" s="50">
        <v>5000</v>
      </c>
      <c r="BZ45" s="50">
        <v>5000</v>
      </c>
      <c r="CA45" s="50">
        <v>5000</v>
      </c>
      <c r="CB45" s="50">
        <v>5000</v>
      </c>
      <c r="CC45" s="50">
        <v>5000</v>
      </c>
      <c r="CD45" s="50">
        <v>5000</v>
      </c>
      <c r="CE45" s="50">
        <v>5000</v>
      </c>
      <c r="CF45" s="50">
        <v>5000</v>
      </c>
      <c r="CG45" s="50">
        <v>5000</v>
      </c>
      <c r="CH45" s="50">
        <v>5000</v>
      </c>
      <c r="CI45" s="50">
        <v>5000</v>
      </c>
      <c r="CJ45" s="50">
        <v>5000</v>
      </c>
      <c r="CK45" s="50">
        <v>5000</v>
      </c>
      <c r="CL45" s="50">
        <v>5000</v>
      </c>
      <c r="CM45" s="50">
        <v>5000</v>
      </c>
      <c r="CN45" s="50">
        <v>5000</v>
      </c>
      <c r="CO45" s="50">
        <v>5000</v>
      </c>
      <c r="CP45" s="50">
        <v>5000</v>
      </c>
      <c r="CQ45" s="50">
        <v>5000</v>
      </c>
      <c r="CR45" s="50">
        <v>5000</v>
      </c>
      <c r="CS45" s="50">
        <v>5000</v>
      </c>
      <c r="CT45" s="50">
        <v>5000</v>
      </c>
      <c r="CU45" s="50">
        <v>5000</v>
      </c>
      <c r="CV45" s="50">
        <v>5000</v>
      </c>
      <c r="CW45" s="50">
        <v>5000</v>
      </c>
      <c r="CX45" s="50">
        <v>5000</v>
      </c>
      <c r="CY45" s="50">
        <v>5000</v>
      </c>
      <c r="CZ45" s="50">
        <v>5000</v>
      </c>
      <c r="DA45" s="50">
        <v>5000</v>
      </c>
      <c r="DB45" s="50">
        <v>5000</v>
      </c>
      <c r="DC45" s="50">
        <v>5000</v>
      </c>
      <c r="DD45" s="50">
        <v>5000</v>
      </c>
      <c r="DE45" s="50">
        <v>5000</v>
      </c>
      <c r="DF45" s="50">
        <v>5000</v>
      </c>
      <c r="DG45" s="50">
        <v>5000</v>
      </c>
      <c r="DH45" s="50">
        <v>5000</v>
      </c>
      <c r="DI45" s="50">
        <v>5000</v>
      </c>
      <c r="DJ45" s="50">
        <v>5000</v>
      </c>
      <c r="DK45" s="50">
        <v>5000</v>
      </c>
      <c r="DL45" s="50">
        <v>5000</v>
      </c>
      <c r="DM45" s="50">
        <v>5000</v>
      </c>
      <c r="DN45" s="50">
        <v>5000</v>
      </c>
      <c r="DO45" s="50">
        <v>5000</v>
      </c>
      <c r="DP45" s="50">
        <v>5000</v>
      </c>
      <c r="DQ45" s="50">
        <v>5000</v>
      </c>
      <c r="DR45" s="50">
        <v>5000</v>
      </c>
      <c r="DS45" s="50">
        <v>5000</v>
      </c>
      <c r="DT45" s="50">
        <v>5000</v>
      </c>
      <c r="DU45" s="50">
        <v>5000</v>
      </c>
    </row>
    <row r="46" spans="1:135" s="15" customFormat="1" x14ac:dyDescent="0.25">
      <c r="A46" s="112" t="s">
        <v>217</v>
      </c>
      <c r="B46" s="117">
        <v>0</v>
      </c>
      <c r="C46" s="114">
        <v>0</v>
      </c>
      <c r="D46" s="115">
        <v>0</v>
      </c>
      <c r="E46" s="115">
        <v>0</v>
      </c>
      <c r="F46" s="115">
        <v>0</v>
      </c>
      <c r="G46" s="115">
        <v>0</v>
      </c>
      <c r="H46" s="115">
        <v>0</v>
      </c>
      <c r="I46" s="115">
        <v>0</v>
      </c>
      <c r="J46" s="115">
        <v>0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5">
        <v>0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5">
        <v>0</v>
      </c>
      <c r="Z46" s="115">
        <v>0</v>
      </c>
      <c r="AA46" s="115">
        <v>0</v>
      </c>
      <c r="AB46" s="115">
        <v>0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115">
        <v>0</v>
      </c>
      <c r="AU46" s="115">
        <v>0</v>
      </c>
      <c r="AV46" s="115">
        <v>0</v>
      </c>
      <c r="AW46" s="115">
        <v>0</v>
      </c>
      <c r="AX46" s="115">
        <v>0</v>
      </c>
      <c r="AY46" s="115">
        <v>0</v>
      </c>
      <c r="AZ46" s="115">
        <v>0</v>
      </c>
      <c r="BA46" s="115">
        <v>0</v>
      </c>
      <c r="BB46" s="115">
        <v>0</v>
      </c>
      <c r="BC46" s="115">
        <v>0</v>
      </c>
      <c r="BD46" s="115">
        <v>0</v>
      </c>
      <c r="BE46" s="115">
        <v>0</v>
      </c>
      <c r="BF46" s="115">
        <v>0</v>
      </c>
      <c r="BG46" s="115">
        <v>0</v>
      </c>
      <c r="BH46" s="115">
        <v>0</v>
      </c>
      <c r="BI46" s="115">
        <v>0</v>
      </c>
      <c r="BJ46" s="115">
        <v>0</v>
      </c>
      <c r="BK46" s="115">
        <v>0</v>
      </c>
      <c r="BL46" s="115">
        <v>0</v>
      </c>
      <c r="BM46" s="115">
        <v>0</v>
      </c>
      <c r="BN46" s="115">
        <v>0</v>
      </c>
      <c r="BO46" s="115">
        <v>0</v>
      </c>
      <c r="BP46" s="115">
        <v>0</v>
      </c>
      <c r="BQ46" s="115">
        <v>0</v>
      </c>
      <c r="BR46" s="115">
        <v>0</v>
      </c>
      <c r="BS46" s="115">
        <v>0</v>
      </c>
      <c r="BT46" s="115">
        <v>0</v>
      </c>
      <c r="BU46" s="115">
        <v>0</v>
      </c>
      <c r="BV46" s="115">
        <v>0</v>
      </c>
      <c r="BW46" s="115">
        <v>0</v>
      </c>
      <c r="BX46" s="115">
        <v>0</v>
      </c>
      <c r="BY46" s="115">
        <v>0</v>
      </c>
      <c r="BZ46" s="115">
        <v>0</v>
      </c>
      <c r="CA46" s="115">
        <v>0</v>
      </c>
      <c r="CB46" s="115">
        <v>0</v>
      </c>
      <c r="CC46" s="115">
        <v>0</v>
      </c>
      <c r="CD46" s="115">
        <v>0</v>
      </c>
      <c r="CE46" s="115">
        <v>0</v>
      </c>
      <c r="CF46" s="115">
        <v>0</v>
      </c>
      <c r="CG46" s="115">
        <v>0</v>
      </c>
      <c r="CH46" s="115">
        <v>0</v>
      </c>
      <c r="CI46" s="115">
        <v>0</v>
      </c>
      <c r="CJ46" s="115">
        <v>0</v>
      </c>
      <c r="CK46" s="115">
        <v>0</v>
      </c>
      <c r="CL46" s="115">
        <v>0</v>
      </c>
      <c r="CM46" s="115">
        <v>0</v>
      </c>
      <c r="CN46" s="115">
        <v>0</v>
      </c>
      <c r="CO46" s="115">
        <v>0</v>
      </c>
      <c r="CP46" s="115">
        <v>0</v>
      </c>
      <c r="CQ46" s="115">
        <v>0</v>
      </c>
      <c r="CR46" s="115">
        <v>0</v>
      </c>
      <c r="CS46" s="115">
        <v>0</v>
      </c>
      <c r="CT46" s="115">
        <v>0</v>
      </c>
      <c r="CU46" s="115">
        <v>0</v>
      </c>
      <c r="CV46" s="115">
        <v>0</v>
      </c>
      <c r="CW46" s="115">
        <v>0</v>
      </c>
      <c r="CX46" s="115">
        <v>0</v>
      </c>
      <c r="CY46" s="115">
        <v>0</v>
      </c>
      <c r="CZ46" s="115">
        <v>0</v>
      </c>
      <c r="DA46" s="115">
        <v>0</v>
      </c>
      <c r="DB46" s="115">
        <v>0</v>
      </c>
      <c r="DC46" s="115">
        <v>0</v>
      </c>
      <c r="DD46" s="115">
        <v>0</v>
      </c>
      <c r="DE46" s="115">
        <v>0</v>
      </c>
      <c r="DF46" s="115">
        <v>0</v>
      </c>
      <c r="DG46" s="115">
        <v>0</v>
      </c>
      <c r="DH46" s="115">
        <v>0</v>
      </c>
      <c r="DI46" s="115">
        <v>0</v>
      </c>
      <c r="DJ46" s="115">
        <v>0</v>
      </c>
      <c r="DK46" s="115">
        <v>0</v>
      </c>
      <c r="DL46" s="115">
        <v>0</v>
      </c>
      <c r="DM46" s="115">
        <v>0</v>
      </c>
      <c r="DN46" s="115">
        <v>0</v>
      </c>
      <c r="DO46" s="115">
        <v>0</v>
      </c>
      <c r="DP46" s="115">
        <v>0</v>
      </c>
      <c r="DQ46" s="115">
        <v>0</v>
      </c>
      <c r="DR46" s="115">
        <v>0</v>
      </c>
      <c r="DS46" s="115">
        <v>0</v>
      </c>
      <c r="DT46" s="115">
        <v>0</v>
      </c>
      <c r="DU46" s="115">
        <v>0</v>
      </c>
    </row>
    <row r="47" spans="1:135" x14ac:dyDescent="0.25">
      <c r="A47" s="11" t="s">
        <v>229</v>
      </c>
      <c r="B47" s="280" t="s">
        <v>205</v>
      </c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135" s="15" customFormat="1" x14ac:dyDescent="0.25">
      <c r="A48" s="18" t="s">
        <v>215</v>
      </c>
      <c r="B48" s="52">
        <v>1000</v>
      </c>
      <c r="C48" s="16"/>
      <c r="D48" s="28">
        <v>1000</v>
      </c>
      <c r="E48" s="28">
        <v>1000</v>
      </c>
      <c r="F48" s="28">
        <v>1000</v>
      </c>
      <c r="G48" s="28">
        <v>1000</v>
      </c>
      <c r="H48" s="28">
        <v>1000</v>
      </c>
      <c r="I48" s="28">
        <v>1000</v>
      </c>
      <c r="J48" s="28">
        <v>1000</v>
      </c>
      <c r="K48" s="28">
        <v>1000</v>
      </c>
      <c r="L48" s="28">
        <v>1000</v>
      </c>
      <c r="M48" s="28">
        <v>1000</v>
      </c>
      <c r="N48" s="28">
        <v>1000</v>
      </c>
      <c r="O48" s="28">
        <v>1000</v>
      </c>
      <c r="P48" s="28">
        <v>1050</v>
      </c>
      <c r="Q48" s="28">
        <v>1050</v>
      </c>
      <c r="R48" s="28">
        <v>1050</v>
      </c>
      <c r="S48" s="28">
        <v>1050</v>
      </c>
      <c r="T48" s="28">
        <v>1050</v>
      </c>
      <c r="U48" s="28">
        <v>1050</v>
      </c>
      <c r="V48" s="28">
        <v>1050</v>
      </c>
      <c r="W48" s="28">
        <v>1050</v>
      </c>
      <c r="X48" s="28">
        <v>1050</v>
      </c>
      <c r="Y48" s="28">
        <v>1050</v>
      </c>
      <c r="Z48" s="28">
        <v>1050</v>
      </c>
      <c r="AA48" s="28">
        <v>1050</v>
      </c>
      <c r="AB48" s="28">
        <v>1102.5</v>
      </c>
      <c r="AC48" s="28">
        <v>1102.5</v>
      </c>
      <c r="AD48" s="28">
        <v>1102.5</v>
      </c>
      <c r="AE48" s="28">
        <v>1102.5</v>
      </c>
      <c r="AF48" s="28">
        <v>1102.5</v>
      </c>
      <c r="AG48" s="28">
        <v>1102.5</v>
      </c>
      <c r="AH48" s="28">
        <v>1102.5</v>
      </c>
      <c r="AI48" s="28">
        <v>1102.5</v>
      </c>
      <c r="AJ48" s="28">
        <v>1102.5</v>
      </c>
      <c r="AK48" s="28">
        <v>1102.5</v>
      </c>
      <c r="AL48" s="28">
        <v>1102.5</v>
      </c>
      <c r="AM48" s="28">
        <v>1102.5</v>
      </c>
      <c r="AN48" s="28">
        <v>1157.625</v>
      </c>
      <c r="AO48" s="28">
        <v>1157.625</v>
      </c>
      <c r="AP48" s="28">
        <v>1157.625</v>
      </c>
      <c r="AQ48" s="28">
        <v>1157.625</v>
      </c>
      <c r="AR48" s="28">
        <v>1157.625</v>
      </c>
      <c r="AS48" s="28">
        <v>1157.625</v>
      </c>
      <c r="AT48" s="28">
        <v>1157.625</v>
      </c>
      <c r="AU48" s="28">
        <v>1157.625</v>
      </c>
      <c r="AV48" s="28">
        <v>1157.625</v>
      </c>
      <c r="AW48" s="28">
        <v>1157.625</v>
      </c>
      <c r="AX48" s="28">
        <v>1157.625</v>
      </c>
      <c r="AY48" s="28">
        <v>1157.625</v>
      </c>
      <c r="AZ48" s="28">
        <v>1215.5062500000001</v>
      </c>
      <c r="BA48" s="28">
        <v>1215.5062500000001</v>
      </c>
      <c r="BB48" s="28">
        <v>1215.5062500000001</v>
      </c>
      <c r="BC48" s="28">
        <v>1215.5062500000001</v>
      </c>
      <c r="BD48" s="28">
        <v>1215.5062500000001</v>
      </c>
      <c r="BE48" s="28">
        <v>1215.5062500000001</v>
      </c>
      <c r="BF48" s="28">
        <v>1215.5062500000001</v>
      </c>
      <c r="BG48" s="28">
        <v>1215.5062500000001</v>
      </c>
      <c r="BH48" s="28">
        <v>1215.5062500000001</v>
      </c>
      <c r="BI48" s="28">
        <v>1215.5062500000001</v>
      </c>
      <c r="BJ48" s="28">
        <v>1215.5062500000001</v>
      </c>
      <c r="BK48" s="28">
        <v>1215.5062500000001</v>
      </c>
      <c r="BL48" s="28">
        <v>1276.2815625000003</v>
      </c>
      <c r="BM48" s="28">
        <v>1276.2815625000003</v>
      </c>
      <c r="BN48" s="28">
        <v>1276.2815625000003</v>
      </c>
      <c r="BO48" s="28">
        <v>1276.2815625000003</v>
      </c>
      <c r="BP48" s="28">
        <v>1276.2815625000003</v>
      </c>
      <c r="BQ48" s="28">
        <v>1276.2815625000003</v>
      </c>
      <c r="BR48" s="28">
        <v>1276.2815625000003</v>
      </c>
      <c r="BS48" s="28">
        <v>1276.2815625000003</v>
      </c>
      <c r="BT48" s="28">
        <v>1276.2815625000003</v>
      </c>
      <c r="BU48" s="28">
        <v>1276.2815625000003</v>
      </c>
      <c r="BV48" s="28">
        <v>1276.2815625000003</v>
      </c>
      <c r="BW48" s="28">
        <v>1276.2815625000003</v>
      </c>
      <c r="BX48" s="28">
        <v>1340.0956406250004</v>
      </c>
      <c r="BY48" s="28">
        <v>1340.0956406250004</v>
      </c>
      <c r="BZ48" s="28">
        <v>1340.0956406250004</v>
      </c>
      <c r="CA48" s="28">
        <v>1340.0956406250004</v>
      </c>
      <c r="CB48" s="28">
        <v>1340.0956406250004</v>
      </c>
      <c r="CC48" s="28">
        <v>1340.0956406250004</v>
      </c>
      <c r="CD48" s="28">
        <v>1340.0956406250004</v>
      </c>
      <c r="CE48" s="28">
        <v>1340.0956406250004</v>
      </c>
      <c r="CF48" s="28">
        <v>1340.0956406250004</v>
      </c>
      <c r="CG48" s="28">
        <v>1340.0956406250004</v>
      </c>
      <c r="CH48" s="28">
        <v>1340.0956406250004</v>
      </c>
      <c r="CI48" s="28">
        <v>1340.0956406250004</v>
      </c>
      <c r="CJ48" s="28">
        <v>1407.1004226562504</v>
      </c>
      <c r="CK48" s="28">
        <v>1407.1004226562504</v>
      </c>
      <c r="CL48" s="28">
        <v>1407.1004226562504</v>
      </c>
      <c r="CM48" s="28">
        <v>1407.1004226562504</v>
      </c>
      <c r="CN48" s="28">
        <v>1407.1004226562504</v>
      </c>
      <c r="CO48" s="28">
        <v>1407.1004226562504</v>
      </c>
      <c r="CP48" s="28">
        <v>1407.1004226562504</v>
      </c>
      <c r="CQ48" s="28">
        <v>1407.1004226562504</v>
      </c>
      <c r="CR48" s="28">
        <v>1407.1004226562504</v>
      </c>
      <c r="CS48" s="28">
        <v>1407.1004226562504</v>
      </c>
      <c r="CT48" s="28">
        <v>1407.1004226562504</v>
      </c>
      <c r="CU48" s="28">
        <v>1407.1004226562504</v>
      </c>
      <c r="CV48" s="28">
        <v>1477.4554437890631</v>
      </c>
      <c r="CW48" s="28">
        <v>1477.4554437890631</v>
      </c>
      <c r="CX48" s="28">
        <v>1477.4554437890631</v>
      </c>
      <c r="CY48" s="28">
        <v>1477.4554437890631</v>
      </c>
      <c r="CZ48" s="28">
        <v>1477.4554437890631</v>
      </c>
      <c r="DA48" s="28">
        <v>1477.4554437890631</v>
      </c>
      <c r="DB48" s="28">
        <v>1477.4554437890631</v>
      </c>
      <c r="DC48" s="28">
        <v>1477.4554437890631</v>
      </c>
      <c r="DD48" s="28">
        <v>1477.4554437890631</v>
      </c>
      <c r="DE48" s="28">
        <v>1477.4554437890631</v>
      </c>
      <c r="DF48" s="28">
        <v>1477.4554437890631</v>
      </c>
      <c r="DG48" s="28">
        <v>1477.4554437890631</v>
      </c>
      <c r="DH48" s="28">
        <v>1551.3282159785163</v>
      </c>
      <c r="DI48" s="28">
        <v>1551.3282159785163</v>
      </c>
      <c r="DJ48" s="28">
        <v>1551.3282159785163</v>
      </c>
      <c r="DK48" s="28">
        <v>1551.3282159785163</v>
      </c>
      <c r="DL48" s="28">
        <v>1551.3282159785163</v>
      </c>
      <c r="DM48" s="28">
        <v>1551.3282159785163</v>
      </c>
      <c r="DN48" s="28">
        <v>1551.3282159785163</v>
      </c>
      <c r="DO48" s="28">
        <v>1551.3282159785163</v>
      </c>
      <c r="DP48" s="28">
        <v>1551.3282159785163</v>
      </c>
      <c r="DQ48" s="28">
        <v>1551.3282159785163</v>
      </c>
      <c r="DR48" s="28">
        <v>1551.3282159785163</v>
      </c>
      <c r="DS48" s="28">
        <v>1551.3282159785163</v>
      </c>
      <c r="DT48" s="28">
        <v>1628.8946267774422</v>
      </c>
      <c r="DU48" s="28">
        <v>1628.8946267774422</v>
      </c>
      <c r="DV48" s="28"/>
      <c r="DW48" s="28"/>
      <c r="DX48" s="28"/>
      <c r="DY48" s="28"/>
      <c r="DZ48" s="28"/>
      <c r="EA48" s="28"/>
      <c r="EB48" s="28"/>
      <c r="EC48" s="28"/>
      <c r="ED48" s="28"/>
      <c r="EE48" s="28"/>
    </row>
    <row r="49" spans="1:135" s="15" customFormat="1" x14ac:dyDescent="0.25">
      <c r="A49" s="18" t="s">
        <v>216</v>
      </c>
      <c r="B49" s="52">
        <v>850</v>
      </c>
      <c r="C49" s="16"/>
      <c r="D49" s="28">
        <v>850</v>
      </c>
      <c r="E49" s="28">
        <v>850</v>
      </c>
      <c r="F49" s="28">
        <v>850</v>
      </c>
      <c r="G49" s="28">
        <v>850</v>
      </c>
      <c r="H49" s="28">
        <v>850</v>
      </c>
      <c r="I49" s="28">
        <v>850</v>
      </c>
      <c r="J49" s="28">
        <v>850</v>
      </c>
      <c r="K49" s="28">
        <v>850</v>
      </c>
      <c r="L49" s="28">
        <v>850</v>
      </c>
      <c r="M49" s="28">
        <v>850</v>
      </c>
      <c r="N49" s="28">
        <v>850</v>
      </c>
      <c r="O49" s="28">
        <v>850</v>
      </c>
      <c r="P49" s="28">
        <v>892.5</v>
      </c>
      <c r="Q49" s="28">
        <v>892.5</v>
      </c>
      <c r="R49" s="28">
        <v>892.5</v>
      </c>
      <c r="S49" s="28">
        <v>892.5</v>
      </c>
      <c r="T49" s="28">
        <v>892.5</v>
      </c>
      <c r="U49" s="28">
        <v>892.5</v>
      </c>
      <c r="V49" s="28">
        <v>892.5</v>
      </c>
      <c r="W49" s="28">
        <v>892.5</v>
      </c>
      <c r="X49" s="28">
        <v>892.5</v>
      </c>
      <c r="Y49" s="28">
        <v>892.5</v>
      </c>
      <c r="Z49" s="28">
        <v>892.5</v>
      </c>
      <c r="AA49" s="28">
        <v>892.5</v>
      </c>
      <c r="AB49" s="28">
        <v>937.125</v>
      </c>
      <c r="AC49" s="28">
        <v>937.125</v>
      </c>
      <c r="AD49" s="28">
        <v>937.125</v>
      </c>
      <c r="AE49" s="28">
        <v>937.125</v>
      </c>
      <c r="AF49" s="28">
        <v>937.125</v>
      </c>
      <c r="AG49" s="28">
        <v>937.125</v>
      </c>
      <c r="AH49" s="28">
        <v>937.125</v>
      </c>
      <c r="AI49" s="28">
        <v>937.125</v>
      </c>
      <c r="AJ49" s="28">
        <v>937.125</v>
      </c>
      <c r="AK49" s="28">
        <v>937.125</v>
      </c>
      <c r="AL49" s="28">
        <v>937.125</v>
      </c>
      <c r="AM49" s="28">
        <v>937.125</v>
      </c>
      <c r="AN49" s="28">
        <v>983.98125000000005</v>
      </c>
      <c r="AO49" s="28">
        <v>983.98125000000005</v>
      </c>
      <c r="AP49" s="28">
        <v>983.98125000000005</v>
      </c>
      <c r="AQ49" s="28">
        <v>983.98125000000005</v>
      </c>
      <c r="AR49" s="28">
        <v>983.98125000000005</v>
      </c>
      <c r="AS49" s="28">
        <v>983.98125000000005</v>
      </c>
      <c r="AT49" s="28">
        <v>983.98125000000005</v>
      </c>
      <c r="AU49" s="28">
        <v>983.98125000000005</v>
      </c>
      <c r="AV49" s="28">
        <v>983.98125000000005</v>
      </c>
      <c r="AW49" s="28">
        <v>983.98125000000005</v>
      </c>
      <c r="AX49" s="28">
        <v>983.98125000000005</v>
      </c>
      <c r="AY49" s="28">
        <v>983.98125000000005</v>
      </c>
      <c r="AZ49" s="28">
        <v>1033.1803125000001</v>
      </c>
      <c r="BA49" s="28">
        <v>1033.1803125000001</v>
      </c>
      <c r="BB49" s="28">
        <v>1033.1803125000001</v>
      </c>
      <c r="BC49" s="28">
        <v>1033.1803125000001</v>
      </c>
      <c r="BD49" s="28">
        <v>1033.1803125000001</v>
      </c>
      <c r="BE49" s="28">
        <v>1033.1803125000001</v>
      </c>
      <c r="BF49" s="28">
        <v>1033.1803125000001</v>
      </c>
      <c r="BG49" s="28">
        <v>1033.1803125000001</v>
      </c>
      <c r="BH49" s="28">
        <v>1033.1803125000001</v>
      </c>
      <c r="BI49" s="28">
        <v>1033.1803125000001</v>
      </c>
      <c r="BJ49" s="28">
        <v>1033.1803125000001</v>
      </c>
      <c r="BK49" s="28">
        <v>1033.1803125000001</v>
      </c>
      <c r="BL49" s="28">
        <v>1084.8393281250003</v>
      </c>
      <c r="BM49" s="28">
        <v>1084.8393281250003</v>
      </c>
      <c r="BN49" s="28">
        <v>1084.8393281250003</v>
      </c>
      <c r="BO49" s="28">
        <v>1084.8393281250003</v>
      </c>
      <c r="BP49" s="28">
        <v>1084.8393281250003</v>
      </c>
      <c r="BQ49" s="28">
        <v>1084.8393281250003</v>
      </c>
      <c r="BR49" s="28">
        <v>1084.8393281250003</v>
      </c>
      <c r="BS49" s="28">
        <v>1084.8393281250003</v>
      </c>
      <c r="BT49" s="28">
        <v>1084.8393281250003</v>
      </c>
      <c r="BU49" s="28">
        <v>1084.8393281250003</v>
      </c>
      <c r="BV49" s="28">
        <v>1084.8393281250003</v>
      </c>
      <c r="BW49" s="28">
        <v>1084.8393281250003</v>
      </c>
      <c r="BX49" s="28">
        <v>1139.0812945312503</v>
      </c>
      <c r="BY49" s="28">
        <v>1139.0812945312503</v>
      </c>
      <c r="BZ49" s="28">
        <v>1139.0812945312503</v>
      </c>
      <c r="CA49" s="28">
        <v>1139.0812945312503</v>
      </c>
      <c r="CB49" s="28">
        <v>1139.0812945312503</v>
      </c>
      <c r="CC49" s="28">
        <v>1139.0812945312503</v>
      </c>
      <c r="CD49" s="28">
        <v>1139.0812945312503</v>
      </c>
      <c r="CE49" s="28">
        <v>1139.0812945312503</v>
      </c>
      <c r="CF49" s="28">
        <v>1139.0812945312503</v>
      </c>
      <c r="CG49" s="28">
        <v>1139.0812945312503</v>
      </c>
      <c r="CH49" s="28">
        <v>1139.0812945312503</v>
      </c>
      <c r="CI49" s="28">
        <v>1139.0812945312503</v>
      </c>
      <c r="CJ49" s="28">
        <v>1196.0353592578128</v>
      </c>
      <c r="CK49" s="28">
        <v>1196.0353592578128</v>
      </c>
      <c r="CL49" s="28">
        <v>1196.0353592578128</v>
      </c>
      <c r="CM49" s="28">
        <v>1196.0353592578128</v>
      </c>
      <c r="CN49" s="28">
        <v>1196.0353592578128</v>
      </c>
      <c r="CO49" s="28">
        <v>1196.0353592578128</v>
      </c>
      <c r="CP49" s="28">
        <v>1196.0353592578128</v>
      </c>
      <c r="CQ49" s="28">
        <v>1196.0353592578128</v>
      </c>
      <c r="CR49" s="28">
        <v>1196.0353592578128</v>
      </c>
      <c r="CS49" s="28">
        <v>1196.0353592578128</v>
      </c>
      <c r="CT49" s="28">
        <v>1196.0353592578128</v>
      </c>
      <c r="CU49" s="28">
        <v>1196.0353592578128</v>
      </c>
      <c r="CV49" s="28">
        <v>1255.8371272207035</v>
      </c>
      <c r="CW49" s="28">
        <v>1255.8371272207035</v>
      </c>
      <c r="CX49" s="28">
        <v>1255.8371272207035</v>
      </c>
      <c r="CY49" s="28">
        <v>1255.8371272207035</v>
      </c>
      <c r="CZ49" s="28">
        <v>1255.8371272207035</v>
      </c>
      <c r="DA49" s="28">
        <v>1255.8371272207035</v>
      </c>
      <c r="DB49" s="28">
        <v>1255.8371272207035</v>
      </c>
      <c r="DC49" s="28">
        <v>1255.8371272207035</v>
      </c>
      <c r="DD49" s="28">
        <v>1255.8371272207035</v>
      </c>
      <c r="DE49" s="28">
        <v>1255.8371272207035</v>
      </c>
      <c r="DF49" s="28">
        <v>1255.8371272207035</v>
      </c>
      <c r="DG49" s="28">
        <v>1255.8371272207035</v>
      </c>
      <c r="DH49" s="28">
        <v>1318.6289835817386</v>
      </c>
      <c r="DI49" s="28">
        <v>1318.6289835817386</v>
      </c>
      <c r="DJ49" s="28">
        <v>1318.6289835817386</v>
      </c>
      <c r="DK49" s="28">
        <v>1318.6289835817386</v>
      </c>
      <c r="DL49" s="28">
        <v>1318.6289835817386</v>
      </c>
      <c r="DM49" s="28">
        <v>1318.6289835817386</v>
      </c>
      <c r="DN49" s="28">
        <v>1318.6289835817386</v>
      </c>
      <c r="DO49" s="28">
        <v>1318.6289835817386</v>
      </c>
      <c r="DP49" s="28">
        <v>1318.6289835817386</v>
      </c>
      <c r="DQ49" s="28">
        <v>1318.6289835817386</v>
      </c>
      <c r="DR49" s="28">
        <v>1318.6289835817386</v>
      </c>
      <c r="DS49" s="28">
        <v>1318.6289835817386</v>
      </c>
      <c r="DT49" s="28">
        <v>1384.5604327608255</v>
      </c>
      <c r="DU49" s="28">
        <v>1384.5604327608255</v>
      </c>
      <c r="DV49" s="28"/>
      <c r="DW49" s="28"/>
      <c r="DX49" s="28"/>
      <c r="DY49" s="28"/>
      <c r="DZ49" s="28"/>
      <c r="EA49" s="28"/>
      <c r="EB49" s="28"/>
      <c r="EC49" s="28"/>
      <c r="ED49" s="28"/>
      <c r="EE49" s="28"/>
    </row>
    <row r="50" spans="1:135" s="15" customFormat="1" x14ac:dyDescent="0.25">
      <c r="A50" s="112" t="s">
        <v>217</v>
      </c>
      <c r="B50" s="118">
        <v>750</v>
      </c>
      <c r="C50" s="114"/>
      <c r="D50" s="119">
        <v>750</v>
      </c>
      <c r="E50" s="119">
        <v>750</v>
      </c>
      <c r="F50" s="119">
        <v>750</v>
      </c>
      <c r="G50" s="119">
        <v>750</v>
      </c>
      <c r="H50" s="119">
        <v>750</v>
      </c>
      <c r="I50" s="119">
        <v>750</v>
      </c>
      <c r="J50" s="119">
        <v>750</v>
      </c>
      <c r="K50" s="119">
        <v>750</v>
      </c>
      <c r="L50" s="119">
        <v>750</v>
      </c>
      <c r="M50" s="119">
        <v>750</v>
      </c>
      <c r="N50" s="119">
        <v>750</v>
      </c>
      <c r="O50" s="119">
        <v>750</v>
      </c>
      <c r="P50" s="119">
        <v>787.5</v>
      </c>
      <c r="Q50" s="119">
        <v>787.5</v>
      </c>
      <c r="R50" s="119">
        <v>787.5</v>
      </c>
      <c r="S50" s="119">
        <v>787.5</v>
      </c>
      <c r="T50" s="119">
        <v>787.5</v>
      </c>
      <c r="U50" s="119">
        <v>787.5</v>
      </c>
      <c r="V50" s="119">
        <v>787.5</v>
      </c>
      <c r="W50" s="119">
        <v>787.5</v>
      </c>
      <c r="X50" s="119">
        <v>787.5</v>
      </c>
      <c r="Y50" s="119">
        <v>787.5</v>
      </c>
      <c r="Z50" s="119">
        <v>787.5</v>
      </c>
      <c r="AA50" s="119">
        <v>787.5</v>
      </c>
      <c r="AB50" s="119">
        <v>826.875</v>
      </c>
      <c r="AC50" s="119">
        <v>826.875</v>
      </c>
      <c r="AD50" s="119">
        <v>826.875</v>
      </c>
      <c r="AE50" s="119">
        <v>826.875</v>
      </c>
      <c r="AF50" s="119">
        <v>826.875</v>
      </c>
      <c r="AG50" s="119">
        <v>826.875</v>
      </c>
      <c r="AH50" s="119">
        <v>826.875</v>
      </c>
      <c r="AI50" s="119">
        <v>826.875</v>
      </c>
      <c r="AJ50" s="119">
        <v>826.875</v>
      </c>
      <c r="AK50" s="119">
        <v>826.875</v>
      </c>
      <c r="AL50" s="119">
        <v>826.875</v>
      </c>
      <c r="AM50" s="119">
        <v>826.875</v>
      </c>
      <c r="AN50" s="119">
        <v>868.21875</v>
      </c>
      <c r="AO50" s="119">
        <v>868.21875</v>
      </c>
      <c r="AP50" s="119">
        <v>868.21875</v>
      </c>
      <c r="AQ50" s="119">
        <v>868.21875</v>
      </c>
      <c r="AR50" s="119">
        <v>868.21875</v>
      </c>
      <c r="AS50" s="119">
        <v>868.21875</v>
      </c>
      <c r="AT50" s="119">
        <v>868.21875</v>
      </c>
      <c r="AU50" s="119">
        <v>868.21875</v>
      </c>
      <c r="AV50" s="119">
        <v>868.21875</v>
      </c>
      <c r="AW50" s="119">
        <v>868.21875</v>
      </c>
      <c r="AX50" s="119">
        <v>868.21875</v>
      </c>
      <c r="AY50" s="119">
        <v>868.21875</v>
      </c>
      <c r="AZ50" s="119">
        <v>911.62968750000005</v>
      </c>
      <c r="BA50" s="119">
        <v>911.62968750000005</v>
      </c>
      <c r="BB50" s="119">
        <v>911.62968750000005</v>
      </c>
      <c r="BC50" s="119">
        <v>911.62968750000005</v>
      </c>
      <c r="BD50" s="119">
        <v>911.62968750000005</v>
      </c>
      <c r="BE50" s="119">
        <v>911.62968750000005</v>
      </c>
      <c r="BF50" s="119">
        <v>911.62968750000005</v>
      </c>
      <c r="BG50" s="119">
        <v>911.62968750000005</v>
      </c>
      <c r="BH50" s="119">
        <v>911.62968750000005</v>
      </c>
      <c r="BI50" s="119">
        <v>911.62968750000005</v>
      </c>
      <c r="BJ50" s="119">
        <v>911.62968750000005</v>
      </c>
      <c r="BK50" s="119">
        <v>911.62968750000005</v>
      </c>
      <c r="BL50" s="119">
        <v>957.2111718750001</v>
      </c>
      <c r="BM50" s="119">
        <v>957.2111718750001</v>
      </c>
      <c r="BN50" s="119">
        <v>957.2111718750001</v>
      </c>
      <c r="BO50" s="119">
        <v>957.2111718750001</v>
      </c>
      <c r="BP50" s="119">
        <v>957.2111718750001</v>
      </c>
      <c r="BQ50" s="119">
        <v>957.2111718750001</v>
      </c>
      <c r="BR50" s="119">
        <v>957.2111718750001</v>
      </c>
      <c r="BS50" s="119">
        <v>957.2111718750001</v>
      </c>
      <c r="BT50" s="119">
        <v>957.2111718750001</v>
      </c>
      <c r="BU50" s="119">
        <v>957.2111718750001</v>
      </c>
      <c r="BV50" s="119">
        <v>957.2111718750001</v>
      </c>
      <c r="BW50" s="119">
        <v>957.2111718750001</v>
      </c>
      <c r="BX50" s="119">
        <v>1005.0717304687502</v>
      </c>
      <c r="BY50" s="119">
        <v>1005.0717304687502</v>
      </c>
      <c r="BZ50" s="119">
        <v>1005.0717304687502</v>
      </c>
      <c r="CA50" s="119">
        <v>1005.0717304687502</v>
      </c>
      <c r="CB50" s="119">
        <v>1005.0717304687502</v>
      </c>
      <c r="CC50" s="119">
        <v>1005.0717304687502</v>
      </c>
      <c r="CD50" s="119">
        <v>1005.0717304687502</v>
      </c>
      <c r="CE50" s="119">
        <v>1005.0717304687502</v>
      </c>
      <c r="CF50" s="119">
        <v>1005.0717304687502</v>
      </c>
      <c r="CG50" s="119">
        <v>1005.0717304687502</v>
      </c>
      <c r="CH50" s="119">
        <v>1005.0717304687502</v>
      </c>
      <c r="CI50" s="119">
        <v>1005.0717304687502</v>
      </c>
      <c r="CJ50" s="119">
        <v>1055.3253169921877</v>
      </c>
      <c r="CK50" s="119">
        <v>1055.3253169921877</v>
      </c>
      <c r="CL50" s="119">
        <v>1055.3253169921877</v>
      </c>
      <c r="CM50" s="119">
        <v>1055.3253169921877</v>
      </c>
      <c r="CN50" s="119">
        <v>1055.3253169921877</v>
      </c>
      <c r="CO50" s="119">
        <v>1055.3253169921877</v>
      </c>
      <c r="CP50" s="119">
        <v>1055.3253169921877</v>
      </c>
      <c r="CQ50" s="119">
        <v>1055.3253169921877</v>
      </c>
      <c r="CR50" s="119">
        <v>1055.3253169921877</v>
      </c>
      <c r="CS50" s="119">
        <v>1055.3253169921877</v>
      </c>
      <c r="CT50" s="119">
        <v>1055.3253169921877</v>
      </c>
      <c r="CU50" s="119">
        <v>1055.3253169921877</v>
      </c>
      <c r="CV50" s="119">
        <v>1108.0915828417972</v>
      </c>
      <c r="CW50" s="119">
        <v>1108.0915828417972</v>
      </c>
      <c r="CX50" s="119">
        <v>1108.0915828417972</v>
      </c>
      <c r="CY50" s="119">
        <v>1108.0915828417972</v>
      </c>
      <c r="CZ50" s="119">
        <v>1108.0915828417972</v>
      </c>
      <c r="DA50" s="119">
        <v>1108.0915828417972</v>
      </c>
      <c r="DB50" s="119">
        <v>1108.0915828417972</v>
      </c>
      <c r="DC50" s="119">
        <v>1108.0915828417972</v>
      </c>
      <c r="DD50" s="119">
        <v>1108.0915828417972</v>
      </c>
      <c r="DE50" s="119">
        <v>1108.0915828417972</v>
      </c>
      <c r="DF50" s="119">
        <v>1108.0915828417972</v>
      </c>
      <c r="DG50" s="119">
        <v>1108.0915828417972</v>
      </c>
      <c r="DH50" s="119">
        <v>1163.4961619838871</v>
      </c>
      <c r="DI50" s="119">
        <v>1163.4961619838871</v>
      </c>
      <c r="DJ50" s="119">
        <v>1163.4961619838871</v>
      </c>
      <c r="DK50" s="119">
        <v>1163.4961619838871</v>
      </c>
      <c r="DL50" s="119">
        <v>1163.4961619838871</v>
      </c>
      <c r="DM50" s="119">
        <v>1163.4961619838871</v>
      </c>
      <c r="DN50" s="119">
        <v>1163.4961619838871</v>
      </c>
      <c r="DO50" s="119">
        <v>1163.4961619838871</v>
      </c>
      <c r="DP50" s="119">
        <v>1163.4961619838871</v>
      </c>
      <c r="DQ50" s="119">
        <v>1163.4961619838871</v>
      </c>
      <c r="DR50" s="119">
        <v>1163.4961619838871</v>
      </c>
      <c r="DS50" s="119">
        <v>1163.4961619838871</v>
      </c>
      <c r="DT50" s="119">
        <v>1221.6709700830816</v>
      </c>
      <c r="DU50" s="119">
        <v>1221.6709700830816</v>
      </c>
      <c r="DV50" s="28"/>
      <c r="DW50" s="28"/>
      <c r="DX50" s="28"/>
      <c r="DY50" s="28"/>
      <c r="DZ50" s="28"/>
      <c r="EA50" s="28"/>
      <c r="EB50" s="28"/>
      <c r="EC50" s="28"/>
      <c r="ED50" s="28"/>
      <c r="EE50" s="28"/>
    </row>
    <row r="51" spans="1:135" s="123" customFormat="1" x14ac:dyDescent="0.25">
      <c r="A51" s="121" t="s">
        <v>78</v>
      </c>
      <c r="B51" s="122"/>
      <c r="C51" s="12">
        <v>2794955618.8427134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19250000</v>
      </c>
      <c r="N51" s="12">
        <v>19250000</v>
      </c>
      <c r="O51" s="12">
        <v>19250000</v>
      </c>
      <c r="P51" s="12">
        <v>20212500</v>
      </c>
      <c r="Q51" s="12">
        <v>20212500</v>
      </c>
      <c r="R51" s="12">
        <v>20212500</v>
      </c>
      <c r="S51" s="12">
        <v>20212500</v>
      </c>
      <c r="T51" s="12">
        <v>20212500</v>
      </c>
      <c r="U51" s="12">
        <v>20212500</v>
      </c>
      <c r="V51" s="12">
        <v>20212500</v>
      </c>
      <c r="W51" s="12">
        <v>20212500</v>
      </c>
      <c r="X51" s="12">
        <v>20212500</v>
      </c>
      <c r="Y51" s="12">
        <v>20212500</v>
      </c>
      <c r="Z51" s="12">
        <v>20212500</v>
      </c>
      <c r="AA51" s="12">
        <v>20212500</v>
      </c>
      <c r="AB51" s="12">
        <v>21223125</v>
      </c>
      <c r="AC51" s="12">
        <v>21223125</v>
      </c>
      <c r="AD51" s="12">
        <v>21223125</v>
      </c>
      <c r="AE51" s="12">
        <v>21223125</v>
      </c>
      <c r="AF51" s="12">
        <v>21223125</v>
      </c>
      <c r="AG51" s="12">
        <v>21223125</v>
      </c>
      <c r="AH51" s="12">
        <v>21223125</v>
      </c>
      <c r="AI51" s="12">
        <v>21223125</v>
      </c>
      <c r="AJ51" s="12">
        <v>21223125</v>
      </c>
      <c r="AK51" s="12">
        <v>21223125</v>
      </c>
      <c r="AL51" s="12">
        <v>21223125</v>
      </c>
      <c r="AM51" s="12">
        <v>21223125</v>
      </c>
      <c r="AN51" s="12">
        <v>22284281.25</v>
      </c>
      <c r="AO51" s="12">
        <v>22284281.25</v>
      </c>
      <c r="AP51" s="12">
        <v>22284281.25</v>
      </c>
      <c r="AQ51" s="12">
        <v>22284281.25</v>
      </c>
      <c r="AR51" s="12">
        <v>22284281.25</v>
      </c>
      <c r="AS51" s="12">
        <v>22284281.25</v>
      </c>
      <c r="AT51" s="12">
        <v>22284281.25</v>
      </c>
      <c r="AU51" s="12">
        <v>22284281.25</v>
      </c>
      <c r="AV51" s="12">
        <v>22284281.25</v>
      </c>
      <c r="AW51" s="12">
        <v>22284281.25</v>
      </c>
      <c r="AX51" s="12">
        <v>22284281.25</v>
      </c>
      <c r="AY51" s="12">
        <v>22284281.25</v>
      </c>
      <c r="AZ51" s="12">
        <v>23398495.312500004</v>
      </c>
      <c r="BA51" s="12">
        <v>23398495.312500004</v>
      </c>
      <c r="BB51" s="12">
        <v>23398495.312500004</v>
      </c>
      <c r="BC51" s="12">
        <v>23398495.312500004</v>
      </c>
      <c r="BD51" s="12">
        <v>23398495.312500004</v>
      </c>
      <c r="BE51" s="12">
        <v>23398495.312500004</v>
      </c>
      <c r="BF51" s="12">
        <v>23398495.312500004</v>
      </c>
      <c r="BG51" s="12">
        <v>23398495.312500004</v>
      </c>
      <c r="BH51" s="12">
        <v>23398495.312500004</v>
      </c>
      <c r="BI51" s="12">
        <v>23398495.312500004</v>
      </c>
      <c r="BJ51" s="12">
        <v>23398495.312500004</v>
      </c>
      <c r="BK51" s="12">
        <v>23398495.312500004</v>
      </c>
      <c r="BL51" s="12">
        <v>24568420.078125007</v>
      </c>
      <c r="BM51" s="12">
        <v>24568420.078125007</v>
      </c>
      <c r="BN51" s="12">
        <v>24568420.078125007</v>
      </c>
      <c r="BO51" s="12">
        <v>24568420.078125007</v>
      </c>
      <c r="BP51" s="12">
        <v>24568420.078125007</v>
      </c>
      <c r="BQ51" s="12">
        <v>24568420.078125007</v>
      </c>
      <c r="BR51" s="12">
        <v>24568420.078125007</v>
      </c>
      <c r="BS51" s="12">
        <v>24568420.078125007</v>
      </c>
      <c r="BT51" s="12">
        <v>24568420.078125007</v>
      </c>
      <c r="BU51" s="12">
        <v>24568420.078125007</v>
      </c>
      <c r="BV51" s="12">
        <v>24568420.078125007</v>
      </c>
      <c r="BW51" s="12">
        <v>24568420.078125007</v>
      </c>
      <c r="BX51" s="12">
        <v>25796841.082031257</v>
      </c>
      <c r="BY51" s="12">
        <v>25796841.082031257</v>
      </c>
      <c r="BZ51" s="12">
        <v>25796841.082031257</v>
      </c>
      <c r="CA51" s="12">
        <v>25796841.082031257</v>
      </c>
      <c r="CB51" s="12">
        <v>25796841.082031257</v>
      </c>
      <c r="CC51" s="12">
        <v>25796841.082031257</v>
      </c>
      <c r="CD51" s="12">
        <v>25796841.082031257</v>
      </c>
      <c r="CE51" s="12">
        <v>25796841.082031257</v>
      </c>
      <c r="CF51" s="12">
        <v>25796841.082031257</v>
      </c>
      <c r="CG51" s="12">
        <v>25796841.082031257</v>
      </c>
      <c r="CH51" s="12">
        <v>25796841.082031257</v>
      </c>
      <c r="CI51" s="12">
        <v>25796841.082031257</v>
      </c>
      <c r="CJ51" s="12">
        <v>27086683.136132821</v>
      </c>
      <c r="CK51" s="12">
        <v>27086683.136132821</v>
      </c>
      <c r="CL51" s="12">
        <v>27086683.136132821</v>
      </c>
      <c r="CM51" s="12">
        <v>27086683.136132821</v>
      </c>
      <c r="CN51" s="12">
        <v>27086683.136132821</v>
      </c>
      <c r="CO51" s="12">
        <v>27086683.136132821</v>
      </c>
      <c r="CP51" s="12">
        <v>27086683.136132821</v>
      </c>
      <c r="CQ51" s="12">
        <v>27086683.136132821</v>
      </c>
      <c r="CR51" s="12">
        <v>27086683.136132821</v>
      </c>
      <c r="CS51" s="12">
        <v>27086683.136132821</v>
      </c>
      <c r="CT51" s="12">
        <v>27086683.136132821</v>
      </c>
      <c r="CU51" s="12">
        <v>27086683.136132821</v>
      </c>
      <c r="CV51" s="12">
        <v>28441017.292939465</v>
      </c>
      <c r="CW51" s="12">
        <v>28441017.292939465</v>
      </c>
      <c r="CX51" s="12">
        <v>28441017.292939465</v>
      </c>
      <c r="CY51" s="12">
        <v>28441017.292939465</v>
      </c>
      <c r="CZ51" s="12">
        <v>28441017.292939465</v>
      </c>
      <c r="DA51" s="12">
        <v>28441017.292939465</v>
      </c>
      <c r="DB51" s="12">
        <v>28441017.292939465</v>
      </c>
      <c r="DC51" s="12">
        <v>28441017.292939465</v>
      </c>
      <c r="DD51" s="12">
        <v>28441017.292939465</v>
      </c>
      <c r="DE51" s="12">
        <v>28441017.292939465</v>
      </c>
      <c r="DF51" s="12">
        <v>28441017.292939465</v>
      </c>
      <c r="DG51" s="12">
        <v>28441017.292939465</v>
      </c>
      <c r="DH51" s="12">
        <v>29863068.157586433</v>
      </c>
      <c r="DI51" s="12">
        <v>29863068.157586433</v>
      </c>
      <c r="DJ51" s="12">
        <v>29863068.157586433</v>
      </c>
      <c r="DK51" s="12">
        <v>29863068.157586433</v>
      </c>
      <c r="DL51" s="12">
        <v>29863068.157586433</v>
      </c>
      <c r="DM51" s="12">
        <v>29863068.157586433</v>
      </c>
      <c r="DN51" s="12">
        <v>29863068.157586433</v>
      </c>
      <c r="DO51" s="12">
        <v>29863068.157586433</v>
      </c>
      <c r="DP51" s="12">
        <v>29863068.157586433</v>
      </c>
      <c r="DQ51" s="12">
        <v>29863068.157586433</v>
      </c>
      <c r="DR51" s="12">
        <v>29863068.157586433</v>
      </c>
      <c r="DS51" s="12">
        <v>29863068.157586433</v>
      </c>
      <c r="DT51" s="12">
        <v>31356221.565465763</v>
      </c>
      <c r="DU51" s="12">
        <v>31356221.565465763</v>
      </c>
      <c r="DV51" s="12"/>
      <c r="DW51" s="12"/>
      <c r="DX51" s="12"/>
      <c r="DY51" s="12"/>
      <c r="DZ51" s="12"/>
      <c r="EA51" s="12"/>
      <c r="EB51" s="12"/>
      <c r="EC51" s="12"/>
      <c r="ED51" s="12"/>
      <c r="EE51" s="12"/>
    </row>
    <row r="52" spans="1:135" s="15" customFormat="1" x14ac:dyDescent="0.25">
      <c r="A52" s="18" t="s">
        <v>215</v>
      </c>
      <c r="B52" s="52"/>
      <c r="C52" s="17">
        <v>2177887495.2021132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15000000</v>
      </c>
      <c r="N52" s="50">
        <v>15000000</v>
      </c>
      <c r="O52" s="50">
        <v>15000000</v>
      </c>
      <c r="P52" s="50">
        <v>15750000</v>
      </c>
      <c r="Q52" s="50">
        <v>15750000</v>
      </c>
      <c r="R52" s="50">
        <v>15750000</v>
      </c>
      <c r="S52" s="50">
        <v>15750000</v>
      </c>
      <c r="T52" s="50">
        <v>15750000</v>
      </c>
      <c r="U52" s="50">
        <v>15750000</v>
      </c>
      <c r="V52" s="50">
        <v>15750000</v>
      </c>
      <c r="W52" s="50">
        <v>15750000</v>
      </c>
      <c r="X52" s="50">
        <v>15750000</v>
      </c>
      <c r="Y52" s="50">
        <v>15750000</v>
      </c>
      <c r="Z52" s="50">
        <v>15750000</v>
      </c>
      <c r="AA52" s="50">
        <v>15750000</v>
      </c>
      <c r="AB52" s="50">
        <v>16537500</v>
      </c>
      <c r="AC52" s="50">
        <v>16537500</v>
      </c>
      <c r="AD52" s="50">
        <v>16537500</v>
      </c>
      <c r="AE52" s="50">
        <v>16537500</v>
      </c>
      <c r="AF52" s="50">
        <v>16537500</v>
      </c>
      <c r="AG52" s="50">
        <v>16537500</v>
      </c>
      <c r="AH52" s="50">
        <v>16537500</v>
      </c>
      <c r="AI52" s="50">
        <v>16537500</v>
      </c>
      <c r="AJ52" s="50">
        <v>16537500</v>
      </c>
      <c r="AK52" s="50">
        <v>16537500</v>
      </c>
      <c r="AL52" s="50">
        <v>16537500</v>
      </c>
      <c r="AM52" s="50">
        <v>16537500</v>
      </c>
      <c r="AN52" s="50">
        <v>17364375</v>
      </c>
      <c r="AO52" s="50">
        <v>17364375</v>
      </c>
      <c r="AP52" s="50">
        <v>17364375</v>
      </c>
      <c r="AQ52" s="50">
        <v>17364375</v>
      </c>
      <c r="AR52" s="50">
        <v>17364375</v>
      </c>
      <c r="AS52" s="50">
        <v>17364375</v>
      </c>
      <c r="AT52" s="50">
        <v>17364375</v>
      </c>
      <c r="AU52" s="50">
        <v>17364375</v>
      </c>
      <c r="AV52" s="50">
        <v>17364375</v>
      </c>
      <c r="AW52" s="50">
        <v>17364375</v>
      </c>
      <c r="AX52" s="50">
        <v>17364375</v>
      </c>
      <c r="AY52" s="50">
        <v>17364375</v>
      </c>
      <c r="AZ52" s="50">
        <v>18232593.750000004</v>
      </c>
      <c r="BA52" s="50">
        <v>18232593.750000004</v>
      </c>
      <c r="BB52" s="50">
        <v>18232593.750000004</v>
      </c>
      <c r="BC52" s="50">
        <v>18232593.750000004</v>
      </c>
      <c r="BD52" s="50">
        <v>18232593.750000004</v>
      </c>
      <c r="BE52" s="50">
        <v>18232593.750000004</v>
      </c>
      <c r="BF52" s="50">
        <v>18232593.750000004</v>
      </c>
      <c r="BG52" s="50">
        <v>18232593.750000004</v>
      </c>
      <c r="BH52" s="50">
        <v>18232593.750000004</v>
      </c>
      <c r="BI52" s="50">
        <v>18232593.750000004</v>
      </c>
      <c r="BJ52" s="50">
        <v>18232593.750000004</v>
      </c>
      <c r="BK52" s="50">
        <v>18232593.750000004</v>
      </c>
      <c r="BL52" s="50">
        <v>19144223.437500004</v>
      </c>
      <c r="BM52" s="50">
        <v>19144223.437500004</v>
      </c>
      <c r="BN52" s="50">
        <v>19144223.437500004</v>
      </c>
      <c r="BO52" s="50">
        <v>19144223.437500004</v>
      </c>
      <c r="BP52" s="50">
        <v>19144223.437500004</v>
      </c>
      <c r="BQ52" s="50">
        <v>19144223.437500004</v>
      </c>
      <c r="BR52" s="50">
        <v>19144223.437500004</v>
      </c>
      <c r="BS52" s="50">
        <v>19144223.437500004</v>
      </c>
      <c r="BT52" s="50">
        <v>19144223.437500004</v>
      </c>
      <c r="BU52" s="50">
        <v>19144223.437500004</v>
      </c>
      <c r="BV52" s="50">
        <v>19144223.437500004</v>
      </c>
      <c r="BW52" s="50">
        <v>19144223.437500004</v>
      </c>
      <c r="BX52" s="50">
        <v>20101434.609375007</v>
      </c>
      <c r="BY52" s="50">
        <v>20101434.609375007</v>
      </c>
      <c r="BZ52" s="50">
        <v>20101434.609375007</v>
      </c>
      <c r="CA52" s="50">
        <v>20101434.609375007</v>
      </c>
      <c r="CB52" s="50">
        <v>20101434.609375007</v>
      </c>
      <c r="CC52" s="50">
        <v>20101434.609375007</v>
      </c>
      <c r="CD52" s="50">
        <v>20101434.609375007</v>
      </c>
      <c r="CE52" s="50">
        <v>20101434.609375007</v>
      </c>
      <c r="CF52" s="50">
        <v>20101434.609375007</v>
      </c>
      <c r="CG52" s="50">
        <v>20101434.609375007</v>
      </c>
      <c r="CH52" s="50">
        <v>20101434.609375007</v>
      </c>
      <c r="CI52" s="50">
        <v>20101434.609375007</v>
      </c>
      <c r="CJ52" s="50">
        <v>21106506.339843757</v>
      </c>
      <c r="CK52" s="50">
        <v>21106506.339843757</v>
      </c>
      <c r="CL52" s="50">
        <v>21106506.339843757</v>
      </c>
      <c r="CM52" s="50">
        <v>21106506.339843757</v>
      </c>
      <c r="CN52" s="50">
        <v>21106506.339843757</v>
      </c>
      <c r="CO52" s="50">
        <v>21106506.339843757</v>
      </c>
      <c r="CP52" s="50">
        <v>21106506.339843757</v>
      </c>
      <c r="CQ52" s="50">
        <v>21106506.339843757</v>
      </c>
      <c r="CR52" s="50">
        <v>21106506.339843757</v>
      </c>
      <c r="CS52" s="50">
        <v>21106506.339843757</v>
      </c>
      <c r="CT52" s="50">
        <v>21106506.339843757</v>
      </c>
      <c r="CU52" s="50">
        <v>21106506.339843757</v>
      </c>
      <c r="CV52" s="50">
        <v>22161831.656835947</v>
      </c>
      <c r="CW52" s="50">
        <v>22161831.656835947</v>
      </c>
      <c r="CX52" s="50">
        <v>22161831.656835947</v>
      </c>
      <c r="CY52" s="50">
        <v>22161831.656835947</v>
      </c>
      <c r="CZ52" s="50">
        <v>22161831.656835947</v>
      </c>
      <c r="DA52" s="50">
        <v>22161831.656835947</v>
      </c>
      <c r="DB52" s="50">
        <v>22161831.656835947</v>
      </c>
      <c r="DC52" s="50">
        <v>22161831.656835947</v>
      </c>
      <c r="DD52" s="50">
        <v>22161831.656835947</v>
      </c>
      <c r="DE52" s="50">
        <v>22161831.656835947</v>
      </c>
      <c r="DF52" s="50">
        <v>22161831.656835947</v>
      </c>
      <c r="DG52" s="50">
        <v>22161831.656835947</v>
      </c>
      <c r="DH52" s="50">
        <v>23269923.239677742</v>
      </c>
      <c r="DI52" s="50">
        <v>23269923.239677742</v>
      </c>
      <c r="DJ52" s="50">
        <v>23269923.239677742</v>
      </c>
      <c r="DK52" s="50">
        <v>23269923.239677742</v>
      </c>
      <c r="DL52" s="50">
        <v>23269923.239677742</v>
      </c>
      <c r="DM52" s="50">
        <v>23269923.239677742</v>
      </c>
      <c r="DN52" s="50">
        <v>23269923.239677742</v>
      </c>
      <c r="DO52" s="50">
        <v>23269923.239677742</v>
      </c>
      <c r="DP52" s="50">
        <v>23269923.239677742</v>
      </c>
      <c r="DQ52" s="50">
        <v>23269923.239677742</v>
      </c>
      <c r="DR52" s="50">
        <v>23269923.239677742</v>
      </c>
      <c r="DS52" s="50">
        <v>23269923.239677742</v>
      </c>
      <c r="DT52" s="50">
        <v>24433419.401661634</v>
      </c>
      <c r="DU52" s="50">
        <v>24433419.401661634</v>
      </c>
      <c r="DV52" s="17"/>
      <c r="DW52" s="17"/>
      <c r="DX52" s="17"/>
      <c r="DY52" s="17"/>
      <c r="DZ52" s="17"/>
      <c r="EA52" s="17"/>
      <c r="EB52" s="17"/>
      <c r="EC52" s="17"/>
      <c r="ED52" s="17"/>
      <c r="EE52" s="17"/>
    </row>
    <row r="53" spans="1:135" s="15" customFormat="1" x14ac:dyDescent="0.25">
      <c r="A53" s="18" t="s">
        <v>216</v>
      </c>
      <c r="B53" s="52"/>
      <c r="C53" s="17">
        <v>617068123.64059854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4250000</v>
      </c>
      <c r="N53" s="50">
        <v>4250000</v>
      </c>
      <c r="O53" s="50">
        <v>4250000</v>
      </c>
      <c r="P53" s="50">
        <v>4462500</v>
      </c>
      <c r="Q53" s="50">
        <v>4462500</v>
      </c>
      <c r="R53" s="50">
        <v>4462500</v>
      </c>
      <c r="S53" s="50">
        <v>4462500</v>
      </c>
      <c r="T53" s="50">
        <v>4462500</v>
      </c>
      <c r="U53" s="50">
        <v>4462500</v>
      </c>
      <c r="V53" s="50">
        <v>4462500</v>
      </c>
      <c r="W53" s="50">
        <v>4462500</v>
      </c>
      <c r="X53" s="50">
        <v>4462500</v>
      </c>
      <c r="Y53" s="50">
        <v>4462500</v>
      </c>
      <c r="Z53" s="50">
        <v>4462500</v>
      </c>
      <c r="AA53" s="50">
        <v>4462500</v>
      </c>
      <c r="AB53" s="50">
        <v>4685625</v>
      </c>
      <c r="AC53" s="50">
        <v>4685625</v>
      </c>
      <c r="AD53" s="50">
        <v>4685625</v>
      </c>
      <c r="AE53" s="50">
        <v>4685625</v>
      </c>
      <c r="AF53" s="50">
        <v>4685625</v>
      </c>
      <c r="AG53" s="50">
        <v>4685625</v>
      </c>
      <c r="AH53" s="50">
        <v>4685625</v>
      </c>
      <c r="AI53" s="50">
        <v>4685625</v>
      </c>
      <c r="AJ53" s="50">
        <v>4685625</v>
      </c>
      <c r="AK53" s="50">
        <v>4685625</v>
      </c>
      <c r="AL53" s="50">
        <v>4685625</v>
      </c>
      <c r="AM53" s="50">
        <v>4685625</v>
      </c>
      <c r="AN53" s="50">
        <v>4919906.25</v>
      </c>
      <c r="AO53" s="50">
        <v>4919906.25</v>
      </c>
      <c r="AP53" s="50">
        <v>4919906.25</v>
      </c>
      <c r="AQ53" s="50">
        <v>4919906.25</v>
      </c>
      <c r="AR53" s="50">
        <v>4919906.25</v>
      </c>
      <c r="AS53" s="50">
        <v>4919906.25</v>
      </c>
      <c r="AT53" s="50">
        <v>4919906.25</v>
      </c>
      <c r="AU53" s="50">
        <v>4919906.25</v>
      </c>
      <c r="AV53" s="50">
        <v>4919906.25</v>
      </c>
      <c r="AW53" s="50">
        <v>4919906.25</v>
      </c>
      <c r="AX53" s="50">
        <v>4919906.25</v>
      </c>
      <c r="AY53" s="50">
        <v>4919906.25</v>
      </c>
      <c r="AZ53" s="50">
        <v>5165901.5625000009</v>
      </c>
      <c r="BA53" s="50">
        <v>5165901.5625000009</v>
      </c>
      <c r="BB53" s="50">
        <v>5165901.5625000009</v>
      </c>
      <c r="BC53" s="50">
        <v>5165901.5625000009</v>
      </c>
      <c r="BD53" s="50">
        <v>5165901.5625000009</v>
      </c>
      <c r="BE53" s="50">
        <v>5165901.5625000009</v>
      </c>
      <c r="BF53" s="50">
        <v>5165901.5625000009</v>
      </c>
      <c r="BG53" s="50">
        <v>5165901.5625000009</v>
      </c>
      <c r="BH53" s="50">
        <v>5165901.5625000009</v>
      </c>
      <c r="BI53" s="50">
        <v>5165901.5625000009</v>
      </c>
      <c r="BJ53" s="50">
        <v>5165901.5625000009</v>
      </c>
      <c r="BK53" s="50">
        <v>5165901.5625000009</v>
      </c>
      <c r="BL53" s="50">
        <v>5424196.6406250019</v>
      </c>
      <c r="BM53" s="50">
        <v>5424196.6406250019</v>
      </c>
      <c r="BN53" s="50">
        <v>5424196.6406250019</v>
      </c>
      <c r="BO53" s="50">
        <v>5424196.6406250019</v>
      </c>
      <c r="BP53" s="50">
        <v>5424196.6406250019</v>
      </c>
      <c r="BQ53" s="50">
        <v>5424196.6406250019</v>
      </c>
      <c r="BR53" s="50">
        <v>5424196.6406250019</v>
      </c>
      <c r="BS53" s="50">
        <v>5424196.6406250019</v>
      </c>
      <c r="BT53" s="50">
        <v>5424196.6406250019</v>
      </c>
      <c r="BU53" s="50">
        <v>5424196.6406250019</v>
      </c>
      <c r="BV53" s="50">
        <v>5424196.6406250019</v>
      </c>
      <c r="BW53" s="50">
        <v>5424196.6406250019</v>
      </c>
      <c r="BX53" s="50">
        <v>5695406.4726562509</v>
      </c>
      <c r="BY53" s="50">
        <v>5695406.4726562509</v>
      </c>
      <c r="BZ53" s="50">
        <v>5695406.4726562509</v>
      </c>
      <c r="CA53" s="50">
        <v>5695406.4726562509</v>
      </c>
      <c r="CB53" s="50">
        <v>5695406.4726562509</v>
      </c>
      <c r="CC53" s="50">
        <v>5695406.4726562509</v>
      </c>
      <c r="CD53" s="50">
        <v>5695406.4726562509</v>
      </c>
      <c r="CE53" s="50">
        <v>5695406.4726562509</v>
      </c>
      <c r="CF53" s="50">
        <v>5695406.4726562509</v>
      </c>
      <c r="CG53" s="50">
        <v>5695406.4726562509</v>
      </c>
      <c r="CH53" s="50">
        <v>5695406.4726562509</v>
      </c>
      <c r="CI53" s="50">
        <v>5695406.4726562509</v>
      </c>
      <c r="CJ53" s="50">
        <v>5980176.796289064</v>
      </c>
      <c r="CK53" s="50">
        <v>5980176.796289064</v>
      </c>
      <c r="CL53" s="50">
        <v>5980176.796289064</v>
      </c>
      <c r="CM53" s="50">
        <v>5980176.796289064</v>
      </c>
      <c r="CN53" s="50">
        <v>5980176.796289064</v>
      </c>
      <c r="CO53" s="50">
        <v>5980176.796289064</v>
      </c>
      <c r="CP53" s="50">
        <v>5980176.796289064</v>
      </c>
      <c r="CQ53" s="50">
        <v>5980176.796289064</v>
      </c>
      <c r="CR53" s="50">
        <v>5980176.796289064</v>
      </c>
      <c r="CS53" s="50">
        <v>5980176.796289064</v>
      </c>
      <c r="CT53" s="50">
        <v>5980176.796289064</v>
      </c>
      <c r="CU53" s="50">
        <v>5980176.796289064</v>
      </c>
      <c r="CV53" s="50">
        <v>6279185.6361035174</v>
      </c>
      <c r="CW53" s="50">
        <v>6279185.6361035174</v>
      </c>
      <c r="CX53" s="50">
        <v>6279185.6361035174</v>
      </c>
      <c r="CY53" s="50">
        <v>6279185.6361035174</v>
      </c>
      <c r="CZ53" s="50">
        <v>6279185.6361035174</v>
      </c>
      <c r="DA53" s="50">
        <v>6279185.6361035174</v>
      </c>
      <c r="DB53" s="50">
        <v>6279185.6361035174</v>
      </c>
      <c r="DC53" s="50">
        <v>6279185.6361035174</v>
      </c>
      <c r="DD53" s="50">
        <v>6279185.6361035174</v>
      </c>
      <c r="DE53" s="50">
        <v>6279185.6361035174</v>
      </c>
      <c r="DF53" s="50">
        <v>6279185.6361035174</v>
      </c>
      <c r="DG53" s="50">
        <v>6279185.6361035174</v>
      </c>
      <c r="DH53" s="50">
        <v>6593144.9179086927</v>
      </c>
      <c r="DI53" s="50">
        <v>6593144.9179086927</v>
      </c>
      <c r="DJ53" s="50">
        <v>6593144.9179086927</v>
      </c>
      <c r="DK53" s="50">
        <v>6593144.9179086927</v>
      </c>
      <c r="DL53" s="50">
        <v>6593144.9179086927</v>
      </c>
      <c r="DM53" s="50">
        <v>6593144.9179086927</v>
      </c>
      <c r="DN53" s="50">
        <v>6593144.9179086927</v>
      </c>
      <c r="DO53" s="50">
        <v>6593144.9179086927</v>
      </c>
      <c r="DP53" s="50">
        <v>6593144.9179086927</v>
      </c>
      <c r="DQ53" s="50">
        <v>6593144.9179086927</v>
      </c>
      <c r="DR53" s="50">
        <v>6593144.9179086927</v>
      </c>
      <c r="DS53" s="50">
        <v>6593144.9179086927</v>
      </c>
      <c r="DT53" s="50">
        <v>6922802.1638041278</v>
      </c>
      <c r="DU53" s="50">
        <v>6922802.1638041278</v>
      </c>
      <c r="DV53" s="17"/>
      <c r="DW53" s="17"/>
      <c r="DX53" s="17"/>
      <c r="DY53" s="17"/>
      <c r="DZ53" s="17"/>
      <c r="EA53" s="17"/>
      <c r="EB53" s="17"/>
      <c r="EC53" s="17"/>
      <c r="ED53" s="17"/>
      <c r="EE53" s="17"/>
    </row>
    <row r="54" spans="1:135" s="49" customFormat="1" x14ac:dyDescent="0.25">
      <c r="A54" s="51" t="s">
        <v>217</v>
      </c>
      <c r="B54" s="124"/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</row>
    <row r="55" spans="1:135" s="42" customFormat="1" x14ac:dyDescent="0.25">
      <c r="A55" s="41" t="s">
        <v>10</v>
      </c>
      <c r="C55" s="33">
        <v>426349162.19634557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2936440.6779661016</v>
      </c>
      <c r="N55" s="33">
        <v>2936440.6779661016</v>
      </c>
      <c r="O55" s="33">
        <v>2936440.6779661016</v>
      </c>
      <c r="P55" s="33">
        <v>3083262.7118644072</v>
      </c>
      <c r="Q55" s="33">
        <v>3083262.7118644072</v>
      </c>
      <c r="R55" s="33">
        <v>3083262.7118644072</v>
      </c>
      <c r="S55" s="33">
        <v>3083262.7118644072</v>
      </c>
      <c r="T55" s="33">
        <v>3083262.7118644072</v>
      </c>
      <c r="U55" s="33">
        <v>3083262.7118644072</v>
      </c>
      <c r="V55" s="33">
        <v>3083262.7118644072</v>
      </c>
      <c r="W55" s="33">
        <v>3083262.7118644072</v>
      </c>
      <c r="X55" s="33">
        <v>3083262.7118644072</v>
      </c>
      <c r="Y55" s="33">
        <v>3083262.7118644072</v>
      </c>
      <c r="Z55" s="33">
        <v>3083262.7118644072</v>
      </c>
      <c r="AA55" s="33">
        <v>3083262.7118644072</v>
      </c>
      <c r="AB55" s="33">
        <v>3237425.8474576273</v>
      </c>
      <c r="AC55" s="33">
        <v>3237425.8474576273</v>
      </c>
      <c r="AD55" s="33">
        <v>3237425.8474576273</v>
      </c>
      <c r="AE55" s="33">
        <v>3237425.8474576273</v>
      </c>
      <c r="AF55" s="33">
        <v>3237425.8474576273</v>
      </c>
      <c r="AG55" s="33">
        <v>3237425.8474576273</v>
      </c>
      <c r="AH55" s="33">
        <v>3237425.8474576273</v>
      </c>
      <c r="AI55" s="33">
        <v>3237425.8474576273</v>
      </c>
      <c r="AJ55" s="33">
        <v>3237425.8474576273</v>
      </c>
      <c r="AK55" s="33">
        <v>3237425.8474576273</v>
      </c>
      <c r="AL55" s="33">
        <v>3237425.8474576273</v>
      </c>
      <c r="AM55" s="33">
        <v>3237425.8474576273</v>
      </c>
      <c r="AN55" s="33">
        <v>3399297.1398305087</v>
      </c>
      <c r="AO55" s="33">
        <v>3399297.1398305087</v>
      </c>
      <c r="AP55" s="33">
        <v>3399297.1398305087</v>
      </c>
      <c r="AQ55" s="33">
        <v>3399297.1398305087</v>
      </c>
      <c r="AR55" s="33">
        <v>3399297.1398305087</v>
      </c>
      <c r="AS55" s="33">
        <v>3399297.1398305087</v>
      </c>
      <c r="AT55" s="33">
        <v>3399297.1398305087</v>
      </c>
      <c r="AU55" s="33">
        <v>3399297.1398305087</v>
      </c>
      <c r="AV55" s="33">
        <v>3399297.1398305087</v>
      </c>
      <c r="AW55" s="33">
        <v>3399297.1398305087</v>
      </c>
      <c r="AX55" s="33">
        <v>3399297.1398305087</v>
      </c>
      <c r="AY55" s="33">
        <v>3399297.1398305087</v>
      </c>
      <c r="AZ55" s="33">
        <v>3569261.9968220345</v>
      </c>
      <c r="BA55" s="33">
        <v>3569261.9968220345</v>
      </c>
      <c r="BB55" s="33">
        <v>3569261.9968220345</v>
      </c>
      <c r="BC55" s="33">
        <v>3569261.9968220345</v>
      </c>
      <c r="BD55" s="33">
        <v>3569261.9968220345</v>
      </c>
      <c r="BE55" s="33">
        <v>3569261.9968220345</v>
      </c>
      <c r="BF55" s="33">
        <v>3569261.9968220345</v>
      </c>
      <c r="BG55" s="33">
        <v>3569261.9968220345</v>
      </c>
      <c r="BH55" s="33">
        <v>3569261.9968220345</v>
      </c>
      <c r="BI55" s="33">
        <v>3569261.9968220345</v>
      </c>
      <c r="BJ55" s="33">
        <v>3569261.9968220345</v>
      </c>
      <c r="BK55" s="33">
        <v>3569261.9968220345</v>
      </c>
      <c r="BL55" s="33">
        <v>3747725.0966631365</v>
      </c>
      <c r="BM55" s="33">
        <v>3747725.0966631365</v>
      </c>
      <c r="BN55" s="33">
        <v>3747725.0966631365</v>
      </c>
      <c r="BO55" s="33">
        <v>3747725.0966631365</v>
      </c>
      <c r="BP55" s="33">
        <v>3747725.0966631365</v>
      </c>
      <c r="BQ55" s="33">
        <v>3747725.0966631365</v>
      </c>
      <c r="BR55" s="33">
        <v>3747725.0966631365</v>
      </c>
      <c r="BS55" s="33">
        <v>3747725.0966631365</v>
      </c>
      <c r="BT55" s="33">
        <v>3747725.0966631365</v>
      </c>
      <c r="BU55" s="33">
        <v>3747725.0966631365</v>
      </c>
      <c r="BV55" s="33">
        <v>3747725.0966631365</v>
      </c>
      <c r="BW55" s="33">
        <v>3747725.0966631365</v>
      </c>
      <c r="BX55" s="33">
        <v>3935111.3514962932</v>
      </c>
      <c r="BY55" s="33">
        <v>3935111.3514962932</v>
      </c>
      <c r="BZ55" s="33">
        <v>3935111.3514962932</v>
      </c>
      <c r="CA55" s="33">
        <v>3935111.3514962932</v>
      </c>
      <c r="CB55" s="33">
        <v>3935111.3514962932</v>
      </c>
      <c r="CC55" s="33">
        <v>3935111.3514962932</v>
      </c>
      <c r="CD55" s="33">
        <v>3935111.3514962932</v>
      </c>
      <c r="CE55" s="33">
        <v>3935111.3514962932</v>
      </c>
      <c r="CF55" s="33">
        <v>3935111.3514962932</v>
      </c>
      <c r="CG55" s="33">
        <v>3935111.3514962932</v>
      </c>
      <c r="CH55" s="33">
        <v>3935111.3514962932</v>
      </c>
      <c r="CI55" s="33">
        <v>3935111.3514962932</v>
      </c>
      <c r="CJ55" s="33">
        <v>4131866.9190711081</v>
      </c>
      <c r="CK55" s="33">
        <v>4131866.9190711081</v>
      </c>
      <c r="CL55" s="33">
        <v>4131866.9190711081</v>
      </c>
      <c r="CM55" s="33">
        <v>4131866.9190711081</v>
      </c>
      <c r="CN55" s="33">
        <v>4131866.9190711081</v>
      </c>
      <c r="CO55" s="33">
        <v>4131866.9190711081</v>
      </c>
      <c r="CP55" s="33">
        <v>4131866.9190711081</v>
      </c>
      <c r="CQ55" s="33">
        <v>4131866.9190711081</v>
      </c>
      <c r="CR55" s="33">
        <v>4131866.9190711081</v>
      </c>
      <c r="CS55" s="33">
        <v>4131866.9190711081</v>
      </c>
      <c r="CT55" s="33">
        <v>4131866.9190711081</v>
      </c>
      <c r="CU55" s="33">
        <v>4131866.9190711081</v>
      </c>
      <c r="CV55" s="33">
        <v>4338460.2650246648</v>
      </c>
      <c r="CW55" s="33">
        <v>4338460.2650246648</v>
      </c>
      <c r="CX55" s="33">
        <v>4338460.2650246648</v>
      </c>
      <c r="CY55" s="33">
        <v>4338460.2650246648</v>
      </c>
      <c r="CZ55" s="33">
        <v>4338460.2650246648</v>
      </c>
      <c r="DA55" s="33">
        <v>4338460.2650246648</v>
      </c>
      <c r="DB55" s="33">
        <v>4338460.2650246648</v>
      </c>
      <c r="DC55" s="33">
        <v>4338460.2650246648</v>
      </c>
      <c r="DD55" s="33">
        <v>4338460.2650246648</v>
      </c>
      <c r="DE55" s="33">
        <v>4338460.2650246648</v>
      </c>
      <c r="DF55" s="33">
        <v>4338460.2650246648</v>
      </c>
      <c r="DG55" s="33">
        <v>4338460.2650246648</v>
      </c>
      <c r="DH55" s="33">
        <v>4555383.2782758968</v>
      </c>
      <c r="DI55" s="33">
        <v>4555383.2782758968</v>
      </c>
      <c r="DJ55" s="33">
        <v>4555383.2782758968</v>
      </c>
      <c r="DK55" s="33">
        <v>4555383.2782758968</v>
      </c>
      <c r="DL55" s="33">
        <v>4555383.2782758968</v>
      </c>
      <c r="DM55" s="33">
        <v>4555383.2782758968</v>
      </c>
      <c r="DN55" s="33">
        <v>4555383.2782758968</v>
      </c>
      <c r="DO55" s="33">
        <v>4555383.2782758968</v>
      </c>
      <c r="DP55" s="33">
        <v>4555383.2782758968</v>
      </c>
      <c r="DQ55" s="33">
        <v>4555383.2782758968</v>
      </c>
      <c r="DR55" s="33">
        <v>4555383.2782758968</v>
      </c>
      <c r="DS55" s="33">
        <v>4555383.2782758968</v>
      </c>
      <c r="DT55" s="33">
        <v>4783152.4421896935</v>
      </c>
      <c r="DU55" s="33">
        <v>4783152.4421896935</v>
      </c>
    </row>
    <row r="56" spans="1:135" s="9" customFormat="1" x14ac:dyDescent="0.25">
      <c r="A56" s="37" t="s">
        <v>17</v>
      </c>
      <c r="B56" s="38"/>
      <c r="C56" s="35">
        <v>2368606456.6463675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16313559.322033899</v>
      </c>
      <c r="N56" s="35">
        <v>16313559.322033899</v>
      </c>
      <c r="O56" s="35">
        <v>16313559.322033899</v>
      </c>
      <c r="P56" s="35">
        <v>17129237.288135596</v>
      </c>
      <c r="Q56" s="35">
        <v>17129237.288135596</v>
      </c>
      <c r="R56" s="35">
        <v>17129237.288135596</v>
      </c>
      <c r="S56" s="35">
        <v>17129237.288135596</v>
      </c>
      <c r="T56" s="35">
        <v>17129237.288135596</v>
      </c>
      <c r="U56" s="35">
        <v>17129237.288135596</v>
      </c>
      <c r="V56" s="35">
        <v>17129237.288135596</v>
      </c>
      <c r="W56" s="35">
        <v>17129237.288135596</v>
      </c>
      <c r="X56" s="35">
        <v>17129237.288135596</v>
      </c>
      <c r="Y56" s="35">
        <v>17129237.288135596</v>
      </c>
      <c r="Z56" s="35">
        <v>17129237.288135596</v>
      </c>
      <c r="AA56" s="35">
        <v>17129237.288135596</v>
      </c>
      <c r="AB56" s="35">
        <v>17985699.152542375</v>
      </c>
      <c r="AC56" s="35">
        <v>17985699.152542375</v>
      </c>
      <c r="AD56" s="35">
        <v>17985699.152542375</v>
      </c>
      <c r="AE56" s="35">
        <v>17985699.152542375</v>
      </c>
      <c r="AF56" s="35">
        <v>17985699.152542375</v>
      </c>
      <c r="AG56" s="35">
        <v>17985699.152542375</v>
      </c>
      <c r="AH56" s="35">
        <v>17985699.152542375</v>
      </c>
      <c r="AI56" s="35">
        <v>17985699.152542375</v>
      </c>
      <c r="AJ56" s="35">
        <v>17985699.152542375</v>
      </c>
      <c r="AK56" s="35">
        <v>17985699.152542375</v>
      </c>
      <c r="AL56" s="35">
        <v>17985699.152542375</v>
      </c>
      <c r="AM56" s="35">
        <v>17985699.152542375</v>
      </c>
      <c r="AN56" s="35">
        <v>18884984.110169493</v>
      </c>
      <c r="AO56" s="35">
        <v>18884984.110169493</v>
      </c>
      <c r="AP56" s="35">
        <v>18884984.110169493</v>
      </c>
      <c r="AQ56" s="35">
        <v>18884984.110169493</v>
      </c>
      <c r="AR56" s="35">
        <v>18884984.110169493</v>
      </c>
      <c r="AS56" s="35">
        <v>18884984.110169493</v>
      </c>
      <c r="AT56" s="35">
        <v>18884984.110169493</v>
      </c>
      <c r="AU56" s="35">
        <v>18884984.110169493</v>
      </c>
      <c r="AV56" s="35">
        <v>18884984.110169493</v>
      </c>
      <c r="AW56" s="35">
        <v>18884984.110169493</v>
      </c>
      <c r="AX56" s="35">
        <v>18884984.110169493</v>
      </c>
      <c r="AY56" s="35">
        <v>18884984.110169493</v>
      </c>
      <c r="AZ56" s="35">
        <v>19829233.315677971</v>
      </c>
      <c r="BA56" s="35">
        <v>19829233.315677971</v>
      </c>
      <c r="BB56" s="35">
        <v>19829233.315677971</v>
      </c>
      <c r="BC56" s="35">
        <v>19829233.315677971</v>
      </c>
      <c r="BD56" s="35">
        <v>19829233.315677971</v>
      </c>
      <c r="BE56" s="35">
        <v>19829233.315677971</v>
      </c>
      <c r="BF56" s="35">
        <v>19829233.315677971</v>
      </c>
      <c r="BG56" s="35">
        <v>19829233.315677971</v>
      </c>
      <c r="BH56" s="35">
        <v>19829233.315677971</v>
      </c>
      <c r="BI56" s="35">
        <v>19829233.315677971</v>
      </c>
      <c r="BJ56" s="35">
        <v>19829233.315677971</v>
      </c>
      <c r="BK56" s="35">
        <v>19829233.315677971</v>
      </c>
      <c r="BL56" s="35">
        <v>20820694.981461871</v>
      </c>
      <c r="BM56" s="35">
        <v>20820694.981461871</v>
      </c>
      <c r="BN56" s="35">
        <v>20820694.981461871</v>
      </c>
      <c r="BO56" s="35">
        <v>20820694.981461871</v>
      </c>
      <c r="BP56" s="35">
        <v>20820694.981461871</v>
      </c>
      <c r="BQ56" s="35">
        <v>20820694.981461871</v>
      </c>
      <c r="BR56" s="35">
        <v>20820694.981461871</v>
      </c>
      <c r="BS56" s="35">
        <v>20820694.981461871</v>
      </c>
      <c r="BT56" s="35">
        <v>20820694.981461871</v>
      </c>
      <c r="BU56" s="35">
        <v>20820694.981461871</v>
      </c>
      <c r="BV56" s="35">
        <v>20820694.981461871</v>
      </c>
      <c r="BW56" s="35">
        <v>20820694.981461871</v>
      </c>
      <c r="BX56" s="35">
        <v>21861729.730534963</v>
      </c>
      <c r="BY56" s="35">
        <v>21861729.730534963</v>
      </c>
      <c r="BZ56" s="35">
        <v>21861729.730534963</v>
      </c>
      <c r="CA56" s="35">
        <v>21861729.730534963</v>
      </c>
      <c r="CB56" s="35">
        <v>21861729.730534963</v>
      </c>
      <c r="CC56" s="35">
        <v>21861729.730534963</v>
      </c>
      <c r="CD56" s="35">
        <v>21861729.730534963</v>
      </c>
      <c r="CE56" s="35">
        <v>21861729.730534963</v>
      </c>
      <c r="CF56" s="35">
        <v>21861729.730534963</v>
      </c>
      <c r="CG56" s="35">
        <v>21861729.730534963</v>
      </c>
      <c r="CH56" s="35">
        <v>21861729.730534963</v>
      </c>
      <c r="CI56" s="35">
        <v>21861729.730534963</v>
      </c>
      <c r="CJ56" s="35">
        <v>22954816.217061713</v>
      </c>
      <c r="CK56" s="35">
        <v>22954816.217061713</v>
      </c>
      <c r="CL56" s="35">
        <v>22954816.217061713</v>
      </c>
      <c r="CM56" s="35">
        <v>22954816.217061713</v>
      </c>
      <c r="CN56" s="35">
        <v>22954816.217061713</v>
      </c>
      <c r="CO56" s="35">
        <v>22954816.217061713</v>
      </c>
      <c r="CP56" s="35">
        <v>22954816.217061713</v>
      </c>
      <c r="CQ56" s="35">
        <v>22954816.217061713</v>
      </c>
      <c r="CR56" s="35">
        <v>22954816.217061713</v>
      </c>
      <c r="CS56" s="35">
        <v>22954816.217061713</v>
      </c>
      <c r="CT56" s="35">
        <v>22954816.217061713</v>
      </c>
      <c r="CU56" s="35">
        <v>22954816.217061713</v>
      </c>
      <c r="CV56" s="35">
        <v>24102557.027914803</v>
      </c>
      <c r="CW56" s="35">
        <v>24102557.027914803</v>
      </c>
      <c r="CX56" s="35">
        <v>24102557.027914803</v>
      </c>
      <c r="CY56" s="35">
        <v>24102557.027914803</v>
      </c>
      <c r="CZ56" s="35">
        <v>24102557.027914803</v>
      </c>
      <c r="DA56" s="35">
        <v>24102557.027914803</v>
      </c>
      <c r="DB56" s="35">
        <v>24102557.027914803</v>
      </c>
      <c r="DC56" s="35">
        <v>24102557.027914803</v>
      </c>
      <c r="DD56" s="35">
        <v>24102557.027914803</v>
      </c>
      <c r="DE56" s="35">
        <v>24102557.027914803</v>
      </c>
      <c r="DF56" s="35">
        <v>24102557.027914803</v>
      </c>
      <c r="DG56" s="35">
        <v>24102557.027914803</v>
      </c>
      <c r="DH56" s="35">
        <v>25307684.879310537</v>
      </c>
      <c r="DI56" s="35">
        <v>25307684.879310537</v>
      </c>
      <c r="DJ56" s="35">
        <v>25307684.879310537</v>
      </c>
      <c r="DK56" s="35">
        <v>25307684.879310537</v>
      </c>
      <c r="DL56" s="35">
        <v>25307684.879310537</v>
      </c>
      <c r="DM56" s="35">
        <v>25307684.879310537</v>
      </c>
      <c r="DN56" s="35">
        <v>25307684.879310537</v>
      </c>
      <c r="DO56" s="35">
        <v>25307684.879310537</v>
      </c>
      <c r="DP56" s="35">
        <v>25307684.879310537</v>
      </c>
      <c r="DQ56" s="35">
        <v>25307684.879310537</v>
      </c>
      <c r="DR56" s="35">
        <v>25307684.879310537</v>
      </c>
      <c r="DS56" s="35">
        <v>25307684.879310537</v>
      </c>
      <c r="DT56" s="35">
        <v>26573069.123276073</v>
      </c>
      <c r="DU56" s="35">
        <v>26573069.123276073</v>
      </c>
    </row>
    <row r="57" spans="1:135" x14ac:dyDescent="0.25">
      <c r="C57" s="1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20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135" x14ac:dyDescent="0.25"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20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1:135" s="9" customFormat="1" x14ac:dyDescent="0.25">
      <c r="A59" s="160" t="s">
        <v>80</v>
      </c>
      <c r="B59" s="21"/>
      <c r="C59" s="22" t="s">
        <v>1</v>
      </c>
      <c r="D59" s="23">
        <v>41944</v>
      </c>
      <c r="E59" s="23">
        <v>41974</v>
      </c>
      <c r="F59" s="23">
        <v>42005</v>
      </c>
      <c r="G59" s="23">
        <v>42036</v>
      </c>
      <c r="H59" s="23">
        <v>42064</v>
      </c>
      <c r="I59" s="23">
        <v>42095</v>
      </c>
      <c r="J59" s="23">
        <v>42125</v>
      </c>
      <c r="K59" s="23">
        <v>42156</v>
      </c>
      <c r="L59" s="23">
        <v>42186</v>
      </c>
      <c r="M59" s="23">
        <v>42217</v>
      </c>
      <c r="N59" s="23">
        <v>42248</v>
      </c>
      <c r="O59" s="23">
        <v>42278</v>
      </c>
      <c r="P59" s="23">
        <v>42309</v>
      </c>
      <c r="Q59" s="23">
        <v>42339</v>
      </c>
      <c r="R59" s="23">
        <v>42370</v>
      </c>
      <c r="S59" s="23">
        <v>42401</v>
      </c>
      <c r="T59" s="23">
        <v>42430</v>
      </c>
      <c r="U59" s="23">
        <v>42461</v>
      </c>
      <c r="V59" s="23">
        <v>42491</v>
      </c>
      <c r="W59" s="23">
        <v>42522</v>
      </c>
      <c r="X59" s="23">
        <v>42552</v>
      </c>
      <c r="Y59" s="23">
        <v>42583</v>
      </c>
      <c r="Z59" s="23">
        <v>42614</v>
      </c>
      <c r="AA59" s="23">
        <v>42644</v>
      </c>
      <c r="AB59" s="23">
        <v>42675</v>
      </c>
      <c r="AC59" s="23">
        <v>42705</v>
      </c>
      <c r="AD59" s="23">
        <v>42736</v>
      </c>
      <c r="AE59" s="23">
        <v>42767</v>
      </c>
      <c r="AF59" s="23">
        <v>42795</v>
      </c>
      <c r="AG59" s="23">
        <v>42826</v>
      </c>
      <c r="AH59" s="23">
        <v>42856</v>
      </c>
      <c r="AI59" s="23">
        <v>42887</v>
      </c>
      <c r="AJ59" s="23">
        <v>42917</v>
      </c>
      <c r="AK59" s="23">
        <v>42948</v>
      </c>
      <c r="AL59" s="23">
        <v>42979</v>
      </c>
      <c r="AM59" s="23">
        <v>43009</v>
      </c>
      <c r="AN59" s="23">
        <v>43040</v>
      </c>
      <c r="AO59" s="23">
        <v>43070</v>
      </c>
      <c r="AP59" s="23">
        <v>43101</v>
      </c>
      <c r="AQ59" s="23">
        <v>43132</v>
      </c>
      <c r="AR59" s="23">
        <v>43160</v>
      </c>
      <c r="AS59" s="23">
        <v>43191</v>
      </c>
      <c r="AT59" s="23">
        <v>43221</v>
      </c>
      <c r="AU59" s="23">
        <v>43252</v>
      </c>
      <c r="AV59" s="23">
        <v>43282</v>
      </c>
      <c r="AW59" s="23">
        <v>43313</v>
      </c>
      <c r="AX59" s="23">
        <v>43344</v>
      </c>
      <c r="AY59" s="23">
        <v>43374</v>
      </c>
      <c r="AZ59" s="23">
        <v>43405</v>
      </c>
      <c r="BA59" s="23">
        <v>43435</v>
      </c>
      <c r="BB59" s="23">
        <v>43466</v>
      </c>
      <c r="BC59" s="23">
        <v>43497</v>
      </c>
      <c r="BD59" s="23">
        <v>43525</v>
      </c>
      <c r="BE59" s="23">
        <v>43556</v>
      </c>
      <c r="BF59" s="23">
        <v>43586</v>
      </c>
      <c r="BG59" s="23">
        <v>43617</v>
      </c>
      <c r="BH59" s="23">
        <v>43647</v>
      </c>
      <c r="BI59" s="23">
        <v>43678</v>
      </c>
      <c r="BJ59" s="23">
        <v>43709</v>
      </c>
      <c r="BK59" s="23">
        <v>43739</v>
      </c>
      <c r="BL59" s="23">
        <v>43770</v>
      </c>
      <c r="BM59" s="23">
        <v>43800</v>
      </c>
      <c r="BN59" s="23">
        <v>43831</v>
      </c>
      <c r="BO59" s="23">
        <v>43862</v>
      </c>
      <c r="BP59" s="23">
        <v>43891</v>
      </c>
      <c r="BQ59" s="23">
        <v>43922</v>
      </c>
      <c r="BR59" s="23">
        <v>43952</v>
      </c>
      <c r="BS59" s="23">
        <v>43983</v>
      </c>
      <c r="BT59" s="23">
        <v>44013</v>
      </c>
      <c r="BU59" s="23">
        <v>44044</v>
      </c>
      <c r="BV59" s="23">
        <v>44075</v>
      </c>
      <c r="BW59" s="23">
        <v>44105</v>
      </c>
      <c r="BX59" s="23">
        <v>44136</v>
      </c>
      <c r="BY59" s="23">
        <v>44166</v>
      </c>
      <c r="BZ59" s="23">
        <v>44197</v>
      </c>
      <c r="CA59" s="23">
        <v>44228</v>
      </c>
      <c r="CB59" s="23">
        <v>44256</v>
      </c>
      <c r="CC59" s="23">
        <v>44287</v>
      </c>
      <c r="CD59" s="23">
        <v>44317</v>
      </c>
      <c r="CE59" s="23">
        <v>44348</v>
      </c>
      <c r="CF59" s="23">
        <v>44378</v>
      </c>
      <c r="CG59" s="23">
        <v>44409</v>
      </c>
      <c r="CH59" s="23">
        <v>44440</v>
      </c>
      <c r="CI59" s="23">
        <v>44470</v>
      </c>
      <c r="CJ59" s="23">
        <v>44501</v>
      </c>
      <c r="CK59" s="23">
        <v>44531</v>
      </c>
      <c r="CL59" s="23">
        <v>44562</v>
      </c>
      <c r="CM59" s="23">
        <v>44593</v>
      </c>
      <c r="CN59" s="23">
        <v>44621</v>
      </c>
      <c r="CO59" s="23">
        <v>44652</v>
      </c>
      <c r="CP59" s="23">
        <v>44682</v>
      </c>
      <c r="CQ59" s="23">
        <v>44713</v>
      </c>
      <c r="CR59" s="23">
        <v>44743</v>
      </c>
      <c r="CS59" s="23">
        <v>44774</v>
      </c>
      <c r="CT59" s="23">
        <v>44805</v>
      </c>
      <c r="CU59" s="23">
        <v>44835</v>
      </c>
      <c r="CV59" s="23">
        <v>44866</v>
      </c>
      <c r="CW59" s="23">
        <v>44896</v>
      </c>
      <c r="CX59" s="23">
        <v>44927</v>
      </c>
      <c r="CY59" s="23">
        <v>44958</v>
      </c>
      <c r="CZ59" s="23">
        <v>44986</v>
      </c>
      <c r="DA59" s="23">
        <v>45017</v>
      </c>
      <c r="DB59" s="23">
        <v>45047</v>
      </c>
      <c r="DC59" s="23">
        <v>45078</v>
      </c>
      <c r="DD59" s="23">
        <v>45108</v>
      </c>
      <c r="DE59" s="23">
        <v>45139</v>
      </c>
      <c r="DF59" s="23">
        <v>45170</v>
      </c>
      <c r="DG59" s="23">
        <v>45200</v>
      </c>
      <c r="DH59" s="23">
        <v>45231</v>
      </c>
      <c r="DI59" s="23">
        <v>45261</v>
      </c>
      <c r="DJ59" s="23">
        <v>45292</v>
      </c>
      <c r="DK59" s="23">
        <v>45323</v>
      </c>
      <c r="DL59" s="23">
        <v>45352</v>
      </c>
      <c r="DM59" s="23">
        <v>45383</v>
      </c>
      <c r="DN59" s="23">
        <v>45413</v>
      </c>
      <c r="DO59" s="23">
        <v>45444</v>
      </c>
      <c r="DP59" s="23">
        <v>45474</v>
      </c>
      <c r="DQ59" s="23">
        <v>45505</v>
      </c>
      <c r="DR59" s="23">
        <v>45536</v>
      </c>
      <c r="DS59" s="23">
        <v>45566</v>
      </c>
      <c r="DT59" s="23">
        <v>45597</v>
      </c>
      <c r="DU59" s="23">
        <v>45627</v>
      </c>
    </row>
    <row r="60" spans="1:135" x14ac:dyDescent="0.25">
      <c r="A60" s="11" t="s">
        <v>77</v>
      </c>
      <c r="B60" s="280" t="s">
        <v>205</v>
      </c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20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1:135" x14ac:dyDescent="0.25">
      <c r="A61" s="18" t="s">
        <v>213</v>
      </c>
      <c r="B61" s="127">
        <v>600</v>
      </c>
      <c r="C61" s="12"/>
      <c r="D61" s="129">
        <v>600</v>
      </c>
      <c r="E61" s="129">
        <v>600</v>
      </c>
      <c r="F61" s="129">
        <v>600</v>
      </c>
      <c r="G61" s="129">
        <v>600</v>
      </c>
      <c r="H61" s="129">
        <v>600</v>
      </c>
      <c r="I61" s="129">
        <v>600</v>
      </c>
      <c r="J61" s="129">
        <v>600</v>
      </c>
      <c r="K61" s="129">
        <v>600</v>
      </c>
      <c r="L61" s="129">
        <v>600</v>
      </c>
      <c r="M61" s="129">
        <v>600</v>
      </c>
      <c r="N61" s="129">
        <v>600</v>
      </c>
      <c r="O61" s="129">
        <v>600</v>
      </c>
      <c r="P61" s="129">
        <v>630</v>
      </c>
      <c r="Q61" s="129">
        <v>630</v>
      </c>
      <c r="R61" s="129">
        <v>630</v>
      </c>
      <c r="S61" s="129">
        <v>630</v>
      </c>
      <c r="T61" s="129">
        <v>630</v>
      </c>
      <c r="U61" s="129">
        <v>630</v>
      </c>
      <c r="V61" s="129">
        <v>630</v>
      </c>
      <c r="W61" s="129">
        <v>630</v>
      </c>
      <c r="X61" s="129">
        <v>630</v>
      </c>
      <c r="Y61" s="129">
        <v>630</v>
      </c>
      <c r="Z61" s="129">
        <v>630</v>
      </c>
      <c r="AA61" s="129">
        <v>630</v>
      </c>
      <c r="AB61" s="129">
        <v>661.5</v>
      </c>
      <c r="AC61" s="129">
        <v>661.5</v>
      </c>
      <c r="AD61" s="129">
        <v>661.5</v>
      </c>
      <c r="AE61" s="129">
        <v>661.5</v>
      </c>
      <c r="AF61" s="129">
        <v>661.5</v>
      </c>
      <c r="AG61" s="129">
        <v>661.5</v>
      </c>
      <c r="AH61" s="129">
        <v>661.5</v>
      </c>
      <c r="AI61" s="129">
        <v>661.5</v>
      </c>
      <c r="AJ61" s="129">
        <v>661.5</v>
      </c>
      <c r="AK61" s="129">
        <v>661.5</v>
      </c>
      <c r="AL61" s="129">
        <v>661.5</v>
      </c>
      <c r="AM61" s="129">
        <v>661.5</v>
      </c>
      <c r="AN61" s="129">
        <v>694.57500000000005</v>
      </c>
      <c r="AO61" s="129">
        <v>694.57500000000005</v>
      </c>
      <c r="AP61" s="129">
        <v>694.57500000000005</v>
      </c>
      <c r="AQ61" s="129">
        <v>694.57500000000005</v>
      </c>
      <c r="AR61" s="129">
        <v>694.57500000000005</v>
      </c>
      <c r="AS61" s="129">
        <v>694.57500000000005</v>
      </c>
      <c r="AT61" s="129">
        <v>694.57500000000005</v>
      </c>
      <c r="AU61" s="129">
        <v>694.57500000000005</v>
      </c>
      <c r="AV61" s="129">
        <v>694.57500000000005</v>
      </c>
      <c r="AW61" s="129">
        <v>694.57500000000005</v>
      </c>
      <c r="AX61" s="129">
        <v>694.57500000000005</v>
      </c>
      <c r="AY61" s="129">
        <v>694.57500000000005</v>
      </c>
      <c r="AZ61" s="129">
        <v>729.30375000000004</v>
      </c>
      <c r="BA61" s="129">
        <v>729.30375000000004</v>
      </c>
      <c r="BB61" s="129">
        <v>729.30375000000004</v>
      </c>
      <c r="BC61" s="129">
        <v>729.30375000000004</v>
      </c>
      <c r="BD61" s="129">
        <v>729.30375000000004</v>
      </c>
      <c r="BE61" s="129">
        <v>729.30375000000004</v>
      </c>
      <c r="BF61" s="129">
        <v>729.30375000000004</v>
      </c>
      <c r="BG61" s="129">
        <v>729.30375000000004</v>
      </c>
      <c r="BH61" s="129">
        <v>729.30375000000004</v>
      </c>
      <c r="BI61" s="129">
        <v>729.30375000000004</v>
      </c>
      <c r="BJ61" s="129">
        <v>729.30375000000004</v>
      </c>
      <c r="BK61" s="129">
        <v>729.30375000000004</v>
      </c>
      <c r="BL61" s="129">
        <v>765.76893750000011</v>
      </c>
      <c r="BM61" s="129">
        <v>765.76893750000011</v>
      </c>
      <c r="BN61" s="129">
        <v>765.76893750000011</v>
      </c>
      <c r="BO61" s="129">
        <v>765.76893750000011</v>
      </c>
      <c r="BP61" s="129">
        <v>765.76893750000011</v>
      </c>
      <c r="BQ61" s="129">
        <v>765.76893750000011</v>
      </c>
      <c r="BR61" s="129">
        <v>765.76893750000011</v>
      </c>
      <c r="BS61" s="129">
        <v>765.76893750000011</v>
      </c>
      <c r="BT61" s="129">
        <v>765.76893750000011</v>
      </c>
      <c r="BU61" s="129">
        <v>765.76893750000011</v>
      </c>
      <c r="BV61" s="129">
        <v>765.76893750000011</v>
      </c>
      <c r="BW61" s="129">
        <v>765.76893750000011</v>
      </c>
      <c r="BX61" s="129">
        <v>804.0573843750002</v>
      </c>
      <c r="BY61" s="129">
        <v>804.0573843750002</v>
      </c>
      <c r="BZ61" s="129">
        <v>804.0573843750002</v>
      </c>
      <c r="CA61" s="129">
        <v>804.0573843750002</v>
      </c>
      <c r="CB61" s="129">
        <v>804.0573843750002</v>
      </c>
      <c r="CC61" s="129">
        <v>804.0573843750002</v>
      </c>
      <c r="CD61" s="129">
        <v>804.0573843750002</v>
      </c>
      <c r="CE61" s="129">
        <v>804.0573843750002</v>
      </c>
      <c r="CF61" s="129">
        <v>804.0573843750002</v>
      </c>
      <c r="CG61" s="129">
        <v>804.0573843750002</v>
      </c>
      <c r="CH61" s="129">
        <v>804.0573843750002</v>
      </c>
      <c r="CI61" s="129">
        <v>804.0573843750002</v>
      </c>
      <c r="CJ61" s="129">
        <v>844.26025359375024</v>
      </c>
      <c r="CK61" s="129">
        <v>844.26025359375024</v>
      </c>
      <c r="CL61" s="129">
        <v>844.26025359375024</v>
      </c>
      <c r="CM61" s="129">
        <v>844.26025359375024</v>
      </c>
      <c r="CN61" s="129">
        <v>844.26025359375024</v>
      </c>
      <c r="CO61" s="129">
        <v>844.26025359375024</v>
      </c>
      <c r="CP61" s="129">
        <v>844.26025359375024</v>
      </c>
      <c r="CQ61" s="129">
        <v>844.26025359375024</v>
      </c>
      <c r="CR61" s="129">
        <v>844.26025359375024</v>
      </c>
      <c r="CS61" s="129">
        <v>844.26025359375024</v>
      </c>
      <c r="CT61" s="129">
        <v>844.26025359375024</v>
      </c>
      <c r="CU61" s="129">
        <v>844.26025359375024</v>
      </c>
      <c r="CV61" s="129">
        <v>886.47326627343773</v>
      </c>
      <c r="CW61" s="129">
        <v>886.47326627343773</v>
      </c>
      <c r="CX61" s="129">
        <v>886.47326627343773</v>
      </c>
      <c r="CY61" s="129">
        <v>886.47326627343773</v>
      </c>
      <c r="CZ61" s="129">
        <v>886.47326627343773</v>
      </c>
      <c r="DA61" s="129">
        <v>886.47326627343773</v>
      </c>
      <c r="DB61" s="129">
        <v>886.47326627343773</v>
      </c>
      <c r="DC61" s="129">
        <v>886.47326627343773</v>
      </c>
      <c r="DD61" s="129">
        <v>886.47326627343773</v>
      </c>
      <c r="DE61" s="129">
        <v>886.47326627343773</v>
      </c>
      <c r="DF61" s="129">
        <v>886.47326627343773</v>
      </c>
      <c r="DG61" s="129">
        <v>886.47326627343773</v>
      </c>
      <c r="DH61" s="129">
        <v>930.79692958710962</v>
      </c>
      <c r="DI61" s="129">
        <v>930.79692958710962</v>
      </c>
      <c r="DJ61" s="129">
        <v>930.79692958710962</v>
      </c>
      <c r="DK61" s="129">
        <v>930.79692958710962</v>
      </c>
      <c r="DL61" s="129">
        <v>930.79692958710962</v>
      </c>
      <c r="DM61" s="129">
        <v>930.79692958710962</v>
      </c>
      <c r="DN61" s="129">
        <v>930.79692958710962</v>
      </c>
      <c r="DO61" s="129">
        <v>930.79692958710962</v>
      </c>
      <c r="DP61" s="129">
        <v>930.79692958710962</v>
      </c>
      <c r="DQ61" s="129">
        <v>930.79692958710962</v>
      </c>
      <c r="DR61" s="129">
        <v>930.79692958710962</v>
      </c>
      <c r="DS61" s="129">
        <v>930.79692958710962</v>
      </c>
      <c r="DT61" s="129">
        <v>977.33677606646518</v>
      </c>
      <c r="DU61" s="129">
        <v>977.33677606646518</v>
      </c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</row>
    <row r="62" spans="1:135" x14ac:dyDescent="0.25">
      <c r="A62" s="112" t="s">
        <v>214</v>
      </c>
      <c r="B62" s="128">
        <v>500</v>
      </c>
      <c r="C62" s="35"/>
      <c r="D62" s="130">
        <v>500</v>
      </c>
      <c r="E62" s="130">
        <v>500</v>
      </c>
      <c r="F62" s="130">
        <v>500</v>
      </c>
      <c r="G62" s="130">
        <v>500</v>
      </c>
      <c r="H62" s="130">
        <v>500</v>
      </c>
      <c r="I62" s="130">
        <v>500</v>
      </c>
      <c r="J62" s="130">
        <v>500</v>
      </c>
      <c r="K62" s="130">
        <v>500</v>
      </c>
      <c r="L62" s="130">
        <v>500</v>
      </c>
      <c r="M62" s="130">
        <v>500</v>
      </c>
      <c r="N62" s="130">
        <v>500</v>
      </c>
      <c r="O62" s="130">
        <v>500</v>
      </c>
      <c r="P62" s="130">
        <v>525</v>
      </c>
      <c r="Q62" s="130">
        <v>525</v>
      </c>
      <c r="R62" s="130">
        <v>525</v>
      </c>
      <c r="S62" s="130">
        <v>525</v>
      </c>
      <c r="T62" s="130">
        <v>525</v>
      </c>
      <c r="U62" s="130">
        <v>525</v>
      </c>
      <c r="V62" s="130">
        <v>525</v>
      </c>
      <c r="W62" s="130">
        <v>525</v>
      </c>
      <c r="X62" s="130">
        <v>525</v>
      </c>
      <c r="Y62" s="130">
        <v>525</v>
      </c>
      <c r="Z62" s="130">
        <v>525</v>
      </c>
      <c r="AA62" s="130">
        <v>525</v>
      </c>
      <c r="AB62" s="130">
        <v>551.25</v>
      </c>
      <c r="AC62" s="130">
        <v>551.25</v>
      </c>
      <c r="AD62" s="130">
        <v>551.25</v>
      </c>
      <c r="AE62" s="130">
        <v>551.25</v>
      </c>
      <c r="AF62" s="130">
        <v>551.25</v>
      </c>
      <c r="AG62" s="130">
        <v>551.25</v>
      </c>
      <c r="AH62" s="130">
        <v>551.25</v>
      </c>
      <c r="AI62" s="130">
        <v>551.25</v>
      </c>
      <c r="AJ62" s="130">
        <v>551.25</v>
      </c>
      <c r="AK62" s="130">
        <v>551.25</v>
      </c>
      <c r="AL62" s="130">
        <v>551.25</v>
      </c>
      <c r="AM62" s="130">
        <v>551.25</v>
      </c>
      <c r="AN62" s="130">
        <v>578.8125</v>
      </c>
      <c r="AO62" s="130">
        <v>578.8125</v>
      </c>
      <c r="AP62" s="130">
        <v>578.8125</v>
      </c>
      <c r="AQ62" s="130">
        <v>578.8125</v>
      </c>
      <c r="AR62" s="130">
        <v>578.8125</v>
      </c>
      <c r="AS62" s="130">
        <v>578.8125</v>
      </c>
      <c r="AT62" s="130">
        <v>578.8125</v>
      </c>
      <c r="AU62" s="130">
        <v>578.8125</v>
      </c>
      <c r="AV62" s="130">
        <v>578.8125</v>
      </c>
      <c r="AW62" s="130">
        <v>578.8125</v>
      </c>
      <c r="AX62" s="130">
        <v>578.8125</v>
      </c>
      <c r="AY62" s="130">
        <v>578.8125</v>
      </c>
      <c r="AZ62" s="130">
        <v>607.75312500000007</v>
      </c>
      <c r="BA62" s="130">
        <v>607.75312500000007</v>
      </c>
      <c r="BB62" s="130">
        <v>607.75312500000007</v>
      </c>
      <c r="BC62" s="130">
        <v>607.75312500000007</v>
      </c>
      <c r="BD62" s="130">
        <v>607.75312500000007</v>
      </c>
      <c r="BE62" s="130">
        <v>607.75312500000007</v>
      </c>
      <c r="BF62" s="130">
        <v>607.75312500000007</v>
      </c>
      <c r="BG62" s="130">
        <v>607.75312500000007</v>
      </c>
      <c r="BH62" s="130">
        <v>607.75312500000007</v>
      </c>
      <c r="BI62" s="130">
        <v>607.75312500000007</v>
      </c>
      <c r="BJ62" s="130">
        <v>607.75312500000007</v>
      </c>
      <c r="BK62" s="130">
        <v>607.75312500000007</v>
      </c>
      <c r="BL62" s="130">
        <v>638.14078125000015</v>
      </c>
      <c r="BM62" s="130">
        <v>638.14078125000015</v>
      </c>
      <c r="BN62" s="130">
        <v>638.14078125000015</v>
      </c>
      <c r="BO62" s="130">
        <v>638.14078125000015</v>
      </c>
      <c r="BP62" s="130">
        <v>638.14078125000015</v>
      </c>
      <c r="BQ62" s="130">
        <v>638.14078125000015</v>
      </c>
      <c r="BR62" s="130">
        <v>638.14078125000015</v>
      </c>
      <c r="BS62" s="130">
        <v>638.14078125000015</v>
      </c>
      <c r="BT62" s="130">
        <v>638.14078125000015</v>
      </c>
      <c r="BU62" s="130">
        <v>638.14078125000015</v>
      </c>
      <c r="BV62" s="130">
        <v>638.14078125000015</v>
      </c>
      <c r="BW62" s="130">
        <v>638.14078125000015</v>
      </c>
      <c r="BX62" s="130">
        <v>670.04782031250022</v>
      </c>
      <c r="BY62" s="130">
        <v>670.04782031250022</v>
      </c>
      <c r="BZ62" s="130">
        <v>670.04782031250022</v>
      </c>
      <c r="CA62" s="130">
        <v>670.04782031250022</v>
      </c>
      <c r="CB62" s="130">
        <v>670.04782031250022</v>
      </c>
      <c r="CC62" s="130">
        <v>670.04782031250022</v>
      </c>
      <c r="CD62" s="130">
        <v>670.04782031250022</v>
      </c>
      <c r="CE62" s="130">
        <v>670.04782031250022</v>
      </c>
      <c r="CF62" s="130">
        <v>670.04782031250022</v>
      </c>
      <c r="CG62" s="130">
        <v>670.04782031250022</v>
      </c>
      <c r="CH62" s="130">
        <v>670.04782031250022</v>
      </c>
      <c r="CI62" s="130">
        <v>670.04782031250022</v>
      </c>
      <c r="CJ62" s="130">
        <v>703.55021132812522</v>
      </c>
      <c r="CK62" s="130">
        <v>703.55021132812522</v>
      </c>
      <c r="CL62" s="130">
        <v>703.55021132812522</v>
      </c>
      <c r="CM62" s="130">
        <v>703.55021132812522</v>
      </c>
      <c r="CN62" s="130">
        <v>703.55021132812522</v>
      </c>
      <c r="CO62" s="130">
        <v>703.55021132812522</v>
      </c>
      <c r="CP62" s="130">
        <v>703.55021132812522</v>
      </c>
      <c r="CQ62" s="130">
        <v>703.55021132812522</v>
      </c>
      <c r="CR62" s="130">
        <v>703.55021132812522</v>
      </c>
      <c r="CS62" s="130">
        <v>703.55021132812522</v>
      </c>
      <c r="CT62" s="130">
        <v>703.55021132812522</v>
      </c>
      <c r="CU62" s="130">
        <v>703.55021132812522</v>
      </c>
      <c r="CV62" s="130">
        <v>738.72772189453156</v>
      </c>
      <c r="CW62" s="130">
        <v>738.72772189453156</v>
      </c>
      <c r="CX62" s="130">
        <v>738.72772189453156</v>
      </c>
      <c r="CY62" s="130">
        <v>738.72772189453156</v>
      </c>
      <c r="CZ62" s="130">
        <v>738.72772189453156</v>
      </c>
      <c r="DA62" s="130">
        <v>738.72772189453156</v>
      </c>
      <c r="DB62" s="130">
        <v>738.72772189453156</v>
      </c>
      <c r="DC62" s="130">
        <v>738.72772189453156</v>
      </c>
      <c r="DD62" s="130">
        <v>738.72772189453156</v>
      </c>
      <c r="DE62" s="130">
        <v>738.72772189453156</v>
      </c>
      <c r="DF62" s="130">
        <v>738.72772189453156</v>
      </c>
      <c r="DG62" s="130">
        <v>738.72772189453156</v>
      </c>
      <c r="DH62" s="130">
        <v>775.66410798925813</v>
      </c>
      <c r="DI62" s="130">
        <v>775.66410798925813</v>
      </c>
      <c r="DJ62" s="130">
        <v>775.66410798925813</v>
      </c>
      <c r="DK62" s="130">
        <v>775.66410798925813</v>
      </c>
      <c r="DL62" s="130">
        <v>775.66410798925813</v>
      </c>
      <c r="DM62" s="130">
        <v>775.66410798925813</v>
      </c>
      <c r="DN62" s="130">
        <v>775.66410798925813</v>
      </c>
      <c r="DO62" s="130">
        <v>775.66410798925813</v>
      </c>
      <c r="DP62" s="130">
        <v>775.66410798925813</v>
      </c>
      <c r="DQ62" s="130">
        <v>775.66410798925813</v>
      </c>
      <c r="DR62" s="130">
        <v>775.66410798925813</v>
      </c>
      <c r="DS62" s="130">
        <v>775.66410798925813</v>
      </c>
      <c r="DT62" s="130">
        <v>814.44731338872111</v>
      </c>
      <c r="DU62" s="130">
        <v>814.44731338872111</v>
      </c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</row>
    <row r="63" spans="1:135" x14ac:dyDescent="0.25">
      <c r="A63" s="8" t="s">
        <v>82</v>
      </c>
      <c r="C63" s="31">
        <v>2177887495.2021122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15000000</v>
      </c>
      <c r="N63" s="12">
        <v>15000000</v>
      </c>
      <c r="O63" s="12">
        <v>15000000</v>
      </c>
      <c r="P63" s="12">
        <v>15750000</v>
      </c>
      <c r="Q63" s="12">
        <v>15750000</v>
      </c>
      <c r="R63" s="12">
        <v>15750000</v>
      </c>
      <c r="S63" s="12">
        <v>15750000</v>
      </c>
      <c r="T63" s="12">
        <v>15750000</v>
      </c>
      <c r="U63" s="12">
        <v>15750000</v>
      </c>
      <c r="V63" s="12">
        <v>15750000</v>
      </c>
      <c r="W63" s="12">
        <v>15750000</v>
      </c>
      <c r="X63" s="12">
        <v>15750000</v>
      </c>
      <c r="Y63" s="12">
        <v>15750000</v>
      </c>
      <c r="Z63" s="12">
        <v>15750000</v>
      </c>
      <c r="AA63" s="12">
        <v>15750000</v>
      </c>
      <c r="AB63" s="12">
        <v>16537500</v>
      </c>
      <c r="AC63" s="12">
        <v>16537500</v>
      </c>
      <c r="AD63" s="12">
        <v>16537500</v>
      </c>
      <c r="AE63" s="12">
        <v>16537500</v>
      </c>
      <c r="AF63" s="12">
        <v>16537500</v>
      </c>
      <c r="AG63" s="12">
        <v>16537500</v>
      </c>
      <c r="AH63" s="12">
        <v>16537500</v>
      </c>
      <c r="AI63" s="12">
        <v>16537500</v>
      </c>
      <c r="AJ63" s="12">
        <v>16537500</v>
      </c>
      <c r="AK63" s="12">
        <v>16537500</v>
      </c>
      <c r="AL63" s="12">
        <v>16537500</v>
      </c>
      <c r="AM63" s="12">
        <v>16537500</v>
      </c>
      <c r="AN63" s="12">
        <v>17364375</v>
      </c>
      <c r="AO63" s="12">
        <v>17364375</v>
      </c>
      <c r="AP63" s="12">
        <v>17364375</v>
      </c>
      <c r="AQ63" s="12">
        <v>17364375</v>
      </c>
      <c r="AR63" s="12">
        <v>17364375</v>
      </c>
      <c r="AS63" s="12">
        <v>17364375</v>
      </c>
      <c r="AT63" s="12">
        <v>17364375</v>
      </c>
      <c r="AU63" s="12">
        <v>17364375</v>
      </c>
      <c r="AV63" s="12">
        <v>17364375</v>
      </c>
      <c r="AW63" s="12">
        <v>17364375</v>
      </c>
      <c r="AX63" s="12">
        <v>17364375</v>
      </c>
      <c r="AY63" s="12">
        <v>17364375</v>
      </c>
      <c r="AZ63" s="12">
        <v>18232593.75</v>
      </c>
      <c r="BA63" s="12">
        <v>18232593.75</v>
      </c>
      <c r="BB63" s="12">
        <v>18232593.75</v>
      </c>
      <c r="BC63" s="12">
        <v>18232593.75</v>
      </c>
      <c r="BD63" s="12">
        <v>18232593.75</v>
      </c>
      <c r="BE63" s="12">
        <v>18232593.75</v>
      </c>
      <c r="BF63" s="12">
        <v>18232593.75</v>
      </c>
      <c r="BG63" s="12">
        <v>18232593.75</v>
      </c>
      <c r="BH63" s="12">
        <v>18232593.75</v>
      </c>
      <c r="BI63" s="12">
        <v>18232593.75</v>
      </c>
      <c r="BJ63" s="12">
        <v>18232593.75</v>
      </c>
      <c r="BK63" s="12">
        <v>18232593.75</v>
      </c>
      <c r="BL63" s="12">
        <v>19144223.437500004</v>
      </c>
      <c r="BM63" s="12">
        <v>19144223.437500004</v>
      </c>
      <c r="BN63" s="12">
        <v>19144223.437500004</v>
      </c>
      <c r="BO63" s="12">
        <v>19144223.437500004</v>
      </c>
      <c r="BP63" s="12">
        <v>19144223.437500004</v>
      </c>
      <c r="BQ63" s="12">
        <v>19144223.437500004</v>
      </c>
      <c r="BR63" s="12">
        <v>19144223.437500004</v>
      </c>
      <c r="BS63" s="12">
        <v>19144223.437500004</v>
      </c>
      <c r="BT63" s="12">
        <v>19144223.437500004</v>
      </c>
      <c r="BU63" s="12">
        <v>19144223.437500004</v>
      </c>
      <c r="BV63" s="12">
        <v>19144223.437500004</v>
      </c>
      <c r="BW63" s="12">
        <v>19144223.437500004</v>
      </c>
      <c r="BX63" s="12">
        <v>20101434.609375004</v>
      </c>
      <c r="BY63" s="12">
        <v>20101434.609375004</v>
      </c>
      <c r="BZ63" s="12">
        <v>20101434.609375004</v>
      </c>
      <c r="CA63" s="12">
        <v>20101434.609375004</v>
      </c>
      <c r="CB63" s="12">
        <v>20101434.609375004</v>
      </c>
      <c r="CC63" s="12">
        <v>20101434.609375004</v>
      </c>
      <c r="CD63" s="12">
        <v>20101434.609375004</v>
      </c>
      <c r="CE63" s="12">
        <v>20101434.609375004</v>
      </c>
      <c r="CF63" s="12">
        <v>20101434.609375004</v>
      </c>
      <c r="CG63" s="12">
        <v>20101434.609375004</v>
      </c>
      <c r="CH63" s="12">
        <v>20101434.609375004</v>
      </c>
      <c r="CI63" s="12">
        <v>20101434.609375004</v>
      </c>
      <c r="CJ63" s="12">
        <v>21106506.339843757</v>
      </c>
      <c r="CK63" s="12">
        <v>21106506.339843757</v>
      </c>
      <c r="CL63" s="12">
        <v>21106506.339843757</v>
      </c>
      <c r="CM63" s="12">
        <v>21106506.339843757</v>
      </c>
      <c r="CN63" s="12">
        <v>21106506.339843757</v>
      </c>
      <c r="CO63" s="12">
        <v>21106506.339843757</v>
      </c>
      <c r="CP63" s="12">
        <v>21106506.339843757</v>
      </c>
      <c r="CQ63" s="12">
        <v>21106506.339843757</v>
      </c>
      <c r="CR63" s="12">
        <v>21106506.339843757</v>
      </c>
      <c r="CS63" s="12">
        <v>21106506.339843757</v>
      </c>
      <c r="CT63" s="12">
        <v>21106506.339843757</v>
      </c>
      <c r="CU63" s="12">
        <v>21106506.339843757</v>
      </c>
      <c r="CV63" s="12">
        <v>22161831.656835943</v>
      </c>
      <c r="CW63" s="12">
        <v>22161831.656835943</v>
      </c>
      <c r="CX63" s="12">
        <v>22161831.656835943</v>
      </c>
      <c r="CY63" s="12">
        <v>22161831.656835943</v>
      </c>
      <c r="CZ63" s="12">
        <v>22161831.656835943</v>
      </c>
      <c r="DA63" s="12">
        <v>22161831.656835943</v>
      </c>
      <c r="DB63" s="12">
        <v>22161831.656835943</v>
      </c>
      <c r="DC63" s="12">
        <v>22161831.656835943</v>
      </c>
      <c r="DD63" s="12">
        <v>22161831.656835943</v>
      </c>
      <c r="DE63" s="12">
        <v>22161831.656835943</v>
      </c>
      <c r="DF63" s="12">
        <v>22161831.656835943</v>
      </c>
      <c r="DG63" s="12">
        <v>22161831.656835943</v>
      </c>
      <c r="DH63" s="12">
        <v>23269923.239677742</v>
      </c>
      <c r="DI63" s="12">
        <v>23269923.239677742</v>
      </c>
      <c r="DJ63" s="12">
        <v>23269923.239677742</v>
      </c>
      <c r="DK63" s="12">
        <v>23269923.239677742</v>
      </c>
      <c r="DL63" s="12">
        <v>23269923.239677742</v>
      </c>
      <c r="DM63" s="12">
        <v>23269923.239677742</v>
      </c>
      <c r="DN63" s="12">
        <v>23269923.239677742</v>
      </c>
      <c r="DO63" s="12">
        <v>23269923.239677742</v>
      </c>
      <c r="DP63" s="12">
        <v>23269923.239677742</v>
      </c>
      <c r="DQ63" s="12">
        <v>23269923.239677742</v>
      </c>
      <c r="DR63" s="12">
        <v>23269923.239677742</v>
      </c>
      <c r="DS63" s="12">
        <v>23269923.239677742</v>
      </c>
      <c r="DT63" s="12">
        <v>24433419.401661631</v>
      </c>
      <c r="DU63" s="12">
        <v>24433419.401661631</v>
      </c>
    </row>
    <row r="64" spans="1:135" x14ac:dyDescent="0.25">
      <c r="A64" s="18" t="s">
        <v>213</v>
      </c>
      <c r="C64" s="50">
        <v>2177887495.2021122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  <c r="K64" s="89">
        <v>0</v>
      </c>
      <c r="L64" s="89">
        <v>0</v>
      </c>
      <c r="M64" s="89">
        <v>15000000</v>
      </c>
      <c r="N64" s="89">
        <v>15000000</v>
      </c>
      <c r="O64" s="89">
        <v>15000000</v>
      </c>
      <c r="P64" s="89">
        <v>15750000</v>
      </c>
      <c r="Q64" s="89">
        <v>15750000</v>
      </c>
      <c r="R64" s="89">
        <v>15750000</v>
      </c>
      <c r="S64" s="89">
        <v>15750000</v>
      </c>
      <c r="T64" s="89">
        <v>15750000</v>
      </c>
      <c r="U64" s="89">
        <v>15750000</v>
      </c>
      <c r="V64" s="89">
        <v>15750000</v>
      </c>
      <c r="W64" s="89">
        <v>15750000</v>
      </c>
      <c r="X64" s="89">
        <v>15750000</v>
      </c>
      <c r="Y64" s="89">
        <v>15750000</v>
      </c>
      <c r="Z64" s="89">
        <v>15750000</v>
      </c>
      <c r="AA64" s="89">
        <v>15750000</v>
      </c>
      <c r="AB64" s="89">
        <v>16537500</v>
      </c>
      <c r="AC64" s="89">
        <v>16537500</v>
      </c>
      <c r="AD64" s="89">
        <v>16537500</v>
      </c>
      <c r="AE64" s="89">
        <v>16537500</v>
      </c>
      <c r="AF64" s="89">
        <v>16537500</v>
      </c>
      <c r="AG64" s="89">
        <v>16537500</v>
      </c>
      <c r="AH64" s="89">
        <v>16537500</v>
      </c>
      <c r="AI64" s="89">
        <v>16537500</v>
      </c>
      <c r="AJ64" s="89">
        <v>16537500</v>
      </c>
      <c r="AK64" s="89">
        <v>16537500</v>
      </c>
      <c r="AL64" s="89">
        <v>16537500</v>
      </c>
      <c r="AM64" s="89">
        <v>16537500</v>
      </c>
      <c r="AN64" s="89">
        <v>17364375</v>
      </c>
      <c r="AO64" s="89">
        <v>17364375</v>
      </c>
      <c r="AP64" s="89">
        <v>17364375</v>
      </c>
      <c r="AQ64" s="89">
        <v>17364375</v>
      </c>
      <c r="AR64" s="89">
        <v>17364375</v>
      </c>
      <c r="AS64" s="89">
        <v>17364375</v>
      </c>
      <c r="AT64" s="89">
        <v>17364375</v>
      </c>
      <c r="AU64" s="89">
        <v>17364375</v>
      </c>
      <c r="AV64" s="89">
        <v>17364375</v>
      </c>
      <c r="AW64" s="89">
        <v>17364375</v>
      </c>
      <c r="AX64" s="89">
        <v>17364375</v>
      </c>
      <c r="AY64" s="89">
        <v>17364375</v>
      </c>
      <c r="AZ64" s="89">
        <v>18232593.75</v>
      </c>
      <c r="BA64" s="89">
        <v>18232593.75</v>
      </c>
      <c r="BB64" s="89">
        <v>18232593.75</v>
      </c>
      <c r="BC64" s="89">
        <v>18232593.75</v>
      </c>
      <c r="BD64" s="89">
        <v>18232593.75</v>
      </c>
      <c r="BE64" s="89">
        <v>18232593.75</v>
      </c>
      <c r="BF64" s="89">
        <v>18232593.75</v>
      </c>
      <c r="BG64" s="89">
        <v>18232593.75</v>
      </c>
      <c r="BH64" s="89">
        <v>18232593.75</v>
      </c>
      <c r="BI64" s="89">
        <v>18232593.75</v>
      </c>
      <c r="BJ64" s="89">
        <v>18232593.75</v>
      </c>
      <c r="BK64" s="89">
        <v>18232593.75</v>
      </c>
      <c r="BL64" s="89">
        <v>19144223.437500004</v>
      </c>
      <c r="BM64" s="89">
        <v>19144223.437500004</v>
      </c>
      <c r="BN64" s="89">
        <v>19144223.437500004</v>
      </c>
      <c r="BO64" s="89">
        <v>19144223.437500004</v>
      </c>
      <c r="BP64" s="89">
        <v>19144223.437500004</v>
      </c>
      <c r="BQ64" s="89">
        <v>19144223.437500004</v>
      </c>
      <c r="BR64" s="89">
        <v>19144223.437500004</v>
      </c>
      <c r="BS64" s="89">
        <v>19144223.437500004</v>
      </c>
      <c r="BT64" s="89">
        <v>19144223.437500004</v>
      </c>
      <c r="BU64" s="89">
        <v>19144223.437500004</v>
      </c>
      <c r="BV64" s="89">
        <v>19144223.437500004</v>
      </c>
      <c r="BW64" s="89">
        <v>19144223.437500004</v>
      </c>
      <c r="BX64" s="89">
        <v>20101434.609375004</v>
      </c>
      <c r="BY64" s="89">
        <v>20101434.609375004</v>
      </c>
      <c r="BZ64" s="89">
        <v>20101434.609375004</v>
      </c>
      <c r="CA64" s="89">
        <v>20101434.609375004</v>
      </c>
      <c r="CB64" s="89">
        <v>20101434.609375004</v>
      </c>
      <c r="CC64" s="89">
        <v>20101434.609375004</v>
      </c>
      <c r="CD64" s="89">
        <v>20101434.609375004</v>
      </c>
      <c r="CE64" s="89">
        <v>20101434.609375004</v>
      </c>
      <c r="CF64" s="89">
        <v>20101434.609375004</v>
      </c>
      <c r="CG64" s="89">
        <v>20101434.609375004</v>
      </c>
      <c r="CH64" s="89">
        <v>20101434.609375004</v>
      </c>
      <c r="CI64" s="89">
        <v>20101434.609375004</v>
      </c>
      <c r="CJ64" s="89">
        <v>21106506.339843757</v>
      </c>
      <c r="CK64" s="89">
        <v>21106506.339843757</v>
      </c>
      <c r="CL64" s="89">
        <v>21106506.339843757</v>
      </c>
      <c r="CM64" s="89">
        <v>21106506.339843757</v>
      </c>
      <c r="CN64" s="89">
        <v>21106506.339843757</v>
      </c>
      <c r="CO64" s="89">
        <v>21106506.339843757</v>
      </c>
      <c r="CP64" s="89">
        <v>21106506.339843757</v>
      </c>
      <c r="CQ64" s="89">
        <v>21106506.339843757</v>
      </c>
      <c r="CR64" s="89">
        <v>21106506.339843757</v>
      </c>
      <c r="CS64" s="89">
        <v>21106506.339843757</v>
      </c>
      <c r="CT64" s="89">
        <v>21106506.339843757</v>
      </c>
      <c r="CU64" s="89">
        <v>21106506.339843757</v>
      </c>
      <c r="CV64" s="89">
        <v>22161831.656835943</v>
      </c>
      <c r="CW64" s="89">
        <v>22161831.656835943</v>
      </c>
      <c r="CX64" s="89">
        <v>22161831.656835943</v>
      </c>
      <c r="CY64" s="89">
        <v>22161831.656835943</v>
      </c>
      <c r="CZ64" s="89">
        <v>22161831.656835943</v>
      </c>
      <c r="DA64" s="89">
        <v>22161831.656835943</v>
      </c>
      <c r="DB64" s="89">
        <v>22161831.656835943</v>
      </c>
      <c r="DC64" s="89">
        <v>22161831.656835943</v>
      </c>
      <c r="DD64" s="89">
        <v>22161831.656835943</v>
      </c>
      <c r="DE64" s="89">
        <v>22161831.656835943</v>
      </c>
      <c r="DF64" s="89">
        <v>22161831.656835943</v>
      </c>
      <c r="DG64" s="89">
        <v>22161831.656835943</v>
      </c>
      <c r="DH64" s="89">
        <v>23269923.239677742</v>
      </c>
      <c r="DI64" s="89">
        <v>23269923.239677742</v>
      </c>
      <c r="DJ64" s="89">
        <v>23269923.239677742</v>
      </c>
      <c r="DK64" s="89">
        <v>23269923.239677742</v>
      </c>
      <c r="DL64" s="89">
        <v>23269923.239677742</v>
      </c>
      <c r="DM64" s="89">
        <v>23269923.239677742</v>
      </c>
      <c r="DN64" s="89">
        <v>23269923.239677742</v>
      </c>
      <c r="DO64" s="89">
        <v>23269923.239677742</v>
      </c>
      <c r="DP64" s="89">
        <v>23269923.239677742</v>
      </c>
      <c r="DQ64" s="89">
        <v>23269923.239677742</v>
      </c>
      <c r="DR64" s="89">
        <v>23269923.239677742</v>
      </c>
      <c r="DS64" s="89">
        <v>23269923.239677742</v>
      </c>
      <c r="DT64" s="89">
        <v>24433419.401661631</v>
      </c>
      <c r="DU64" s="89">
        <v>24433419.401661631</v>
      </c>
    </row>
    <row r="65" spans="1:125" x14ac:dyDescent="0.25">
      <c r="A65" s="112" t="s">
        <v>214</v>
      </c>
      <c r="B65" s="5"/>
      <c r="C65" s="115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0</v>
      </c>
      <c r="AQ65" s="39">
        <v>0</v>
      </c>
      <c r="AR65" s="39">
        <v>0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9">
        <v>0</v>
      </c>
      <c r="BK65" s="39">
        <v>0</v>
      </c>
      <c r="BL65" s="39">
        <v>0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39">
        <v>0</v>
      </c>
      <c r="CC65" s="39">
        <v>0</v>
      </c>
      <c r="CD65" s="39">
        <v>0</v>
      </c>
      <c r="CE65" s="39">
        <v>0</v>
      </c>
      <c r="CF65" s="39">
        <v>0</v>
      </c>
      <c r="CG65" s="39">
        <v>0</v>
      </c>
      <c r="CH65" s="39">
        <v>0</v>
      </c>
      <c r="CI65" s="39">
        <v>0</v>
      </c>
      <c r="CJ65" s="39">
        <v>0</v>
      </c>
      <c r="CK65" s="39">
        <v>0</v>
      </c>
      <c r="CL65" s="39">
        <v>0</v>
      </c>
      <c r="CM65" s="39">
        <v>0</v>
      </c>
      <c r="CN65" s="39">
        <v>0</v>
      </c>
      <c r="CO65" s="39">
        <v>0</v>
      </c>
      <c r="CP65" s="39">
        <v>0</v>
      </c>
      <c r="CQ65" s="39">
        <v>0</v>
      </c>
      <c r="CR65" s="39">
        <v>0</v>
      </c>
      <c r="CS65" s="39">
        <v>0</v>
      </c>
      <c r="CT65" s="39">
        <v>0</v>
      </c>
      <c r="CU65" s="39">
        <v>0</v>
      </c>
      <c r="CV65" s="39">
        <v>0</v>
      </c>
      <c r="CW65" s="39">
        <v>0</v>
      </c>
      <c r="CX65" s="39">
        <v>0</v>
      </c>
      <c r="CY65" s="39">
        <v>0</v>
      </c>
      <c r="CZ65" s="39">
        <v>0</v>
      </c>
      <c r="DA65" s="39">
        <v>0</v>
      </c>
      <c r="DB65" s="39">
        <v>0</v>
      </c>
      <c r="DC65" s="39">
        <v>0</v>
      </c>
      <c r="DD65" s="39">
        <v>0</v>
      </c>
      <c r="DE65" s="39">
        <v>0</v>
      </c>
      <c r="DF65" s="39">
        <v>0</v>
      </c>
      <c r="DG65" s="39">
        <v>0</v>
      </c>
      <c r="DH65" s="39">
        <v>0</v>
      </c>
      <c r="DI65" s="39">
        <v>0</v>
      </c>
      <c r="DJ65" s="39">
        <v>0</v>
      </c>
      <c r="DK65" s="39">
        <v>0</v>
      </c>
      <c r="DL65" s="39">
        <v>0</v>
      </c>
      <c r="DM65" s="39">
        <v>0</v>
      </c>
      <c r="DN65" s="39">
        <v>0</v>
      </c>
      <c r="DO65" s="39">
        <v>0</v>
      </c>
      <c r="DP65" s="39">
        <v>0</v>
      </c>
      <c r="DQ65" s="39">
        <v>0</v>
      </c>
      <c r="DR65" s="39">
        <v>0</v>
      </c>
      <c r="DS65" s="39">
        <v>0</v>
      </c>
      <c r="DT65" s="39">
        <v>0</v>
      </c>
      <c r="DU65" s="39">
        <v>0</v>
      </c>
    </row>
    <row r="66" spans="1:125" x14ac:dyDescent="0.25">
      <c r="A66" s="11" t="s">
        <v>83</v>
      </c>
      <c r="B66" s="57">
        <v>0.5</v>
      </c>
      <c r="C66" s="1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20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1:125" s="9" customFormat="1" x14ac:dyDescent="0.25">
      <c r="A67" s="41" t="s">
        <v>84</v>
      </c>
      <c r="B67" s="42"/>
      <c r="C67" s="33">
        <v>2190104204.9029431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7500000</v>
      </c>
      <c r="M67" s="33">
        <v>15000000</v>
      </c>
      <c r="N67" s="33">
        <v>15000000</v>
      </c>
      <c r="O67" s="33">
        <v>15375000</v>
      </c>
      <c r="P67" s="33">
        <v>15750000</v>
      </c>
      <c r="Q67" s="33">
        <v>15750000</v>
      </c>
      <c r="R67" s="33">
        <v>15750000</v>
      </c>
      <c r="S67" s="33">
        <v>15750000</v>
      </c>
      <c r="T67" s="33">
        <v>15750000</v>
      </c>
      <c r="U67" s="33">
        <v>15750000</v>
      </c>
      <c r="V67" s="33">
        <v>15750000</v>
      </c>
      <c r="W67" s="33">
        <v>15750000</v>
      </c>
      <c r="X67" s="33">
        <v>15750000</v>
      </c>
      <c r="Y67" s="33">
        <v>15750000</v>
      </c>
      <c r="Z67" s="33">
        <v>15750000</v>
      </c>
      <c r="AA67" s="33">
        <v>16143750</v>
      </c>
      <c r="AB67" s="33">
        <v>16537500</v>
      </c>
      <c r="AC67" s="33">
        <v>16537500</v>
      </c>
      <c r="AD67" s="33">
        <v>16537500</v>
      </c>
      <c r="AE67" s="33">
        <v>16537500</v>
      </c>
      <c r="AF67" s="33">
        <v>16537500</v>
      </c>
      <c r="AG67" s="33">
        <v>16537500</v>
      </c>
      <c r="AH67" s="33">
        <v>16537500</v>
      </c>
      <c r="AI67" s="33">
        <v>16537500</v>
      </c>
      <c r="AJ67" s="33">
        <v>16537500</v>
      </c>
      <c r="AK67" s="33">
        <v>16537500</v>
      </c>
      <c r="AL67" s="33">
        <v>16537500</v>
      </c>
      <c r="AM67" s="33">
        <v>16950937.5</v>
      </c>
      <c r="AN67" s="33">
        <v>17364375</v>
      </c>
      <c r="AO67" s="33">
        <v>17364375</v>
      </c>
      <c r="AP67" s="33">
        <v>17364375</v>
      </c>
      <c r="AQ67" s="33">
        <v>17364375</v>
      </c>
      <c r="AR67" s="33">
        <v>17364375</v>
      </c>
      <c r="AS67" s="33">
        <v>17364375</v>
      </c>
      <c r="AT67" s="33">
        <v>17364375</v>
      </c>
      <c r="AU67" s="33">
        <v>17364375</v>
      </c>
      <c r="AV67" s="33">
        <v>17364375</v>
      </c>
      <c r="AW67" s="33">
        <v>17364375</v>
      </c>
      <c r="AX67" s="33">
        <v>17364375</v>
      </c>
      <c r="AY67" s="33">
        <v>17798484.375</v>
      </c>
      <c r="AZ67" s="33">
        <v>18232593.75</v>
      </c>
      <c r="BA67" s="33">
        <v>18232593.75</v>
      </c>
      <c r="BB67" s="33">
        <v>18232593.75</v>
      </c>
      <c r="BC67" s="33">
        <v>18232593.75</v>
      </c>
      <c r="BD67" s="33">
        <v>18232593.75</v>
      </c>
      <c r="BE67" s="33">
        <v>18232593.75</v>
      </c>
      <c r="BF67" s="33">
        <v>18232593.75</v>
      </c>
      <c r="BG67" s="33">
        <v>18232593.75</v>
      </c>
      <c r="BH67" s="33">
        <v>18232593.75</v>
      </c>
      <c r="BI67" s="33">
        <v>18232593.75</v>
      </c>
      <c r="BJ67" s="33">
        <v>18232593.75</v>
      </c>
      <c r="BK67" s="33">
        <v>18688408.59375</v>
      </c>
      <c r="BL67" s="33">
        <v>19144223.437500004</v>
      </c>
      <c r="BM67" s="33">
        <v>19144223.437500004</v>
      </c>
      <c r="BN67" s="33">
        <v>19144223.437500004</v>
      </c>
      <c r="BO67" s="33">
        <v>19144223.437500004</v>
      </c>
      <c r="BP67" s="33">
        <v>19144223.437500004</v>
      </c>
      <c r="BQ67" s="33">
        <v>19144223.437500004</v>
      </c>
      <c r="BR67" s="33">
        <v>19144223.437500004</v>
      </c>
      <c r="BS67" s="33">
        <v>19144223.437500004</v>
      </c>
      <c r="BT67" s="33">
        <v>19144223.437500004</v>
      </c>
      <c r="BU67" s="33">
        <v>19144223.437500004</v>
      </c>
      <c r="BV67" s="33">
        <v>19144223.437500004</v>
      </c>
      <c r="BW67" s="33">
        <v>19622829.023437504</v>
      </c>
      <c r="BX67" s="33">
        <v>20101434.609375004</v>
      </c>
      <c r="BY67" s="33">
        <v>20101434.609375004</v>
      </c>
      <c r="BZ67" s="33">
        <v>20101434.609375004</v>
      </c>
      <c r="CA67" s="33">
        <v>20101434.609375004</v>
      </c>
      <c r="CB67" s="33">
        <v>20101434.609375004</v>
      </c>
      <c r="CC67" s="33">
        <v>20101434.609375004</v>
      </c>
      <c r="CD67" s="33">
        <v>20101434.609375004</v>
      </c>
      <c r="CE67" s="33">
        <v>20101434.609375004</v>
      </c>
      <c r="CF67" s="33">
        <v>20101434.609375004</v>
      </c>
      <c r="CG67" s="33">
        <v>20101434.609375004</v>
      </c>
      <c r="CH67" s="33">
        <v>20101434.609375004</v>
      </c>
      <c r="CI67" s="33">
        <v>20603970.474609382</v>
      </c>
      <c r="CJ67" s="33">
        <v>21106506.339843757</v>
      </c>
      <c r="CK67" s="33">
        <v>21106506.339843757</v>
      </c>
      <c r="CL67" s="33">
        <v>21106506.339843757</v>
      </c>
      <c r="CM67" s="33">
        <v>21106506.339843757</v>
      </c>
      <c r="CN67" s="33">
        <v>21106506.339843757</v>
      </c>
      <c r="CO67" s="33">
        <v>21106506.339843757</v>
      </c>
      <c r="CP67" s="33">
        <v>21106506.339843757</v>
      </c>
      <c r="CQ67" s="33">
        <v>21106506.339843757</v>
      </c>
      <c r="CR67" s="33">
        <v>21106506.339843757</v>
      </c>
      <c r="CS67" s="33">
        <v>21106506.339843757</v>
      </c>
      <c r="CT67" s="33">
        <v>21106506.339843757</v>
      </c>
      <c r="CU67" s="33">
        <v>21634168.99833985</v>
      </c>
      <c r="CV67" s="33">
        <v>22161831.656835943</v>
      </c>
      <c r="CW67" s="33">
        <v>22161831.656835943</v>
      </c>
      <c r="CX67" s="33">
        <v>22161831.656835943</v>
      </c>
      <c r="CY67" s="33">
        <v>22161831.656835943</v>
      </c>
      <c r="CZ67" s="33">
        <v>22161831.656835943</v>
      </c>
      <c r="DA67" s="33">
        <v>22161831.656835943</v>
      </c>
      <c r="DB67" s="33">
        <v>22161831.656835943</v>
      </c>
      <c r="DC67" s="33">
        <v>22161831.656835943</v>
      </c>
      <c r="DD67" s="33">
        <v>22161831.656835943</v>
      </c>
      <c r="DE67" s="33">
        <v>22161831.656835943</v>
      </c>
      <c r="DF67" s="33">
        <v>22161831.656835943</v>
      </c>
      <c r="DG67" s="33">
        <v>22715877.448256843</v>
      </c>
      <c r="DH67" s="33">
        <v>23269923.239677742</v>
      </c>
      <c r="DI67" s="33">
        <v>23269923.239677742</v>
      </c>
      <c r="DJ67" s="33">
        <v>23269923.239677742</v>
      </c>
      <c r="DK67" s="33">
        <v>23269923.239677742</v>
      </c>
      <c r="DL67" s="33">
        <v>23269923.239677742</v>
      </c>
      <c r="DM67" s="33">
        <v>23269923.239677742</v>
      </c>
      <c r="DN67" s="33">
        <v>23269923.239677742</v>
      </c>
      <c r="DO67" s="33">
        <v>23269923.239677742</v>
      </c>
      <c r="DP67" s="33">
        <v>23269923.239677742</v>
      </c>
      <c r="DQ67" s="33">
        <v>23269923.239677742</v>
      </c>
      <c r="DR67" s="33">
        <v>23269923.239677742</v>
      </c>
      <c r="DS67" s="33">
        <v>23851671.320669688</v>
      </c>
      <c r="DT67" s="33">
        <v>24433419.401661631</v>
      </c>
      <c r="DU67" s="33">
        <v>24433419.401661631</v>
      </c>
    </row>
    <row r="68" spans="1:125" s="29" customFormat="1" x14ac:dyDescent="0.25">
      <c r="A68" s="59" t="s">
        <v>10</v>
      </c>
      <c r="B68" s="32"/>
      <c r="C68" s="34">
        <v>334083692.27333015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1144067.7966101696</v>
      </c>
      <c r="M68" s="34">
        <v>2288135.5932203392</v>
      </c>
      <c r="N68" s="34">
        <v>2288135.5932203392</v>
      </c>
      <c r="O68" s="34">
        <v>2345338.9830508474</v>
      </c>
      <c r="P68" s="34">
        <v>2402542.3728813562</v>
      </c>
      <c r="Q68" s="34">
        <v>2402542.3728813562</v>
      </c>
      <c r="R68" s="34">
        <v>2402542.3728813562</v>
      </c>
      <c r="S68" s="34">
        <v>2402542.3728813562</v>
      </c>
      <c r="T68" s="34">
        <v>2402542.3728813562</v>
      </c>
      <c r="U68" s="34">
        <v>2402542.3728813562</v>
      </c>
      <c r="V68" s="34">
        <v>2402542.3728813562</v>
      </c>
      <c r="W68" s="34">
        <v>2402542.3728813562</v>
      </c>
      <c r="X68" s="34">
        <v>2402542.3728813562</v>
      </c>
      <c r="Y68" s="34">
        <v>2402542.3728813562</v>
      </c>
      <c r="Z68" s="34">
        <v>2402542.3728813562</v>
      </c>
      <c r="AA68" s="34">
        <v>2462605.9322033897</v>
      </c>
      <c r="AB68" s="34">
        <v>2522669.4915254237</v>
      </c>
      <c r="AC68" s="34">
        <v>2522669.4915254237</v>
      </c>
      <c r="AD68" s="34">
        <v>2522669.4915254237</v>
      </c>
      <c r="AE68" s="34">
        <v>2522669.4915254237</v>
      </c>
      <c r="AF68" s="34">
        <v>2522669.4915254237</v>
      </c>
      <c r="AG68" s="34">
        <v>2522669.4915254237</v>
      </c>
      <c r="AH68" s="34">
        <v>2522669.4915254237</v>
      </c>
      <c r="AI68" s="34">
        <v>2522669.4915254237</v>
      </c>
      <c r="AJ68" s="34">
        <v>2522669.4915254237</v>
      </c>
      <c r="AK68" s="34">
        <v>2522669.4915254237</v>
      </c>
      <c r="AL68" s="34">
        <v>2522669.4915254237</v>
      </c>
      <c r="AM68" s="34">
        <v>2585736.2288135593</v>
      </c>
      <c r="AN68" s="34">
        <v>2648802.9661016949</v>
      </c>
      <c r="AO68" s="34">
        <v>2648802.9661016949</v>
      </c>
      <c r="AP68" s="34">
        <v>2648802.9661016949</v>
      </c>
      <c r="AQ68" s="34">
        <v>2648802.9661016949</v>
      </c>
      <c r="AR68" s="34">
        <v>2648802.9661016949</v>
      </c>
      <c r="AS68" s="34">
        <v>2648802.9661016949</v>
      </c>
      <c r="AT68" s="34">
        <v>2648802.9661016949</v>
      </c>
      <c r="AU68" s="34">
        <v>2648802.9661016949</v>
      </c>
      <c r="AV68" s="34">
        <v>2648802.9661016949</v>
      </c>
      <c r="AW68" s="34">
        <v>2648802.9661016949</v>
      </c>
      <c r="AX68" s="34">
        <v>2648802.9661016949</v>
      </c>
      <c r="AY68" s="34">
        <v>2715023.0402542371</v>
      </c>
      <c r="AZ68" s="34">
        <v>2781243.1144067794</v>
      </c>
      <c r="BA68" s="34">
        <v>2781243.1144067794</v>
      </c>
      <c r="BB68" s="34">
        <v>2781243.1144067794</v>
      </c>
      <c r="BC68" s="34">
        <v>2781243.1144067794</v>
      </c>
      <c r="BD68" s="34">
        <v>2781243.1144067794</v>
      </c>
      <c r="BE68" s="34">
        <v>2781243.1144067794</v>
      </c>
      <c r="BF68" s="34">
        <v>2781243.1144067794</v>
      </c>
      <c r="BG68" s="34">
        <v>2781243.1144067794</v>
      </c>
      <c r="BH68" s="34">
        <v>2781243.1144067794</v>
      </c>
      <c r="BI68" s="34">
        <v>2781243.1144067794</v>
      </c>
      <c r="BJ68" s="34">
        <v>2781243.1144067794</v>
      </c>
      <c r="BK68" s="34">
        <v>2850774.192266949</v>
      </c>
      <c r="BL68" s="34">
        <v>2920305.2701271195</v>
      </c>
      <c r="BM68" s="34">
        <v>2920305.2701271195</v>
      </c>
      <c r="BN68" s="34">
        <v>2920305.2701271195</v>
      </c>
      <c r="BO68" s="34">
        <v>2920305.2701271195</v>
      </c>
      <c r="BP68" s="34">
        <v>2920305.2701271195</v>
      </c>
      <c r="BQ68" s="34">
        <v>2920305.2701271195</v>
      </c>
      <c r="BR68" s="34">
        <v>2920305.2701271195</v>
      </c>
      <c r="BS68" s="34">
        <v>2920305.2701271195</v>
      </c>
      <c r="BT68" s="34">
        <v>2920305.2701271195</v>
      </c>
      <c r="BU68" s="34">
        <v>2920305.2701271195</v>
      </c>
      <c r="BV68" s="34">
        <v>2920305.2701271195</v>
      </c>
      <c r="BW68" s="34">
        <v>2993312.9018802973</v>
      </c>
      <c r="BX68" s="34">
        <v>3066320.5336334752</v>
      </c>
      <c r="BY68" s="34">
        <v>3066320.5336334752</v>
      </c>
      <c r="BZ68" s="34">
        <v>3066320.5336334752</v>
      </c>
      <c r="CA68" s="34">
        <v>3066320.5336334752</v>
      </c>
      <c r="CB68" s="34">
        <v>3066320.5336334752</v>
      </c>
      <c r="CC68" s="34">
        <v>3066320.5336334752</v>
      </c>
      <c r="CD68" s="34">
        <v>3066320.5336334752</v>
      </c>
      <c r="CE68" s="34">
        <v>3066320.5336334752</v>
      </c>
      <c r="CF68" s="34">
        <v>3066320.5336334752</v>
      </c>
      <c r="CG68" s="34">
        <v>3066320.5336334752</v>
      </c>
      <c r="CH68" s="34">
        <v>3066320.5336334752</v>
      </c>
      <c r="CI68" s="34">
        <v>3142978.5469743125</v>
      </c>
      <c r="CJ68" s="34">
        <v>3219636.5603151498</v>
      </c>
      <c r="CK68" s="34">
        <v>3219636.5603151498</v>
      </c>
      <c r="CL68" s="34">
        <v>3219636.5603151498</v>
      </c>
      <c r="CM68" s="34">
        <v>3219636.5603151498</v>
      </c>
      <c r="CN68" s="34">
        <v>3219636.5603151498</v>
      </c>
      <c r="CO68" s="34">
        <v>3219636.5603151498</v>
      </c>
      <c r="CP68" s="34">
        <v>3219636.5603151498</v>
      </c>
      <c r="CQ68" s="34">
        <v>3219636.5603151498</v>
      </c>
      <c r="CR68" s="34">
        <v>3219636.5603151498</v>
      </c>
      <c r="CS68" s="34">
        <v>3219636.5603151498</v>
      </c>
      <c r="CT68" s="34">
        <v>3219636.5603151498</v>
      </c>
      <c r="CU68" s="34">
        <v>3300127.4743230282</v>
      </c>
      <c r="CV68" s="34">
        <v>3380618.3883309066</v>
      </c>
      <c r="CW68" s="34">
        <v>3380618.3883309066</v>
      </c>
      <c r="CX68" s="34">
        <v>3380618.3883309066</v>
      </c>
      <c r="CY68" s="34">
        <v>3380618.3883309066</v>
      </c>
      <c r="CZ68" s="34">
        <v>3380618.3883309066</v>
      </c>
      <c r="DA68" s="34">
        <v>3380618.3883309066</v>
      </c>
      <c r="DB68" s="34">
        <v>3380618.3883309066</v>
      </c>
      <c r="DC68" s="34">
        <v>3380618.3883309066</v>
      </c>
      <c r="DD68" s="34">
        <v>3380618.3883309066</v>
      </c>
      <c r="DE68" s="34">
        <v>3380618.3883309066</v>
      </c>
      <c r="DF68" s="34">
        <v>3380618.3883309066</v>
      </c>
      <c r="DG68" s="34">
        <v>3465133.8480391791</v>
      </c>
      <c r="DH68" s="34">
        <v>3549649.3077474525</v>
      </c>
      <c r="DI68" s="34">
        <v>3549649.3077474525</v>
      </c>
      <c r="DJ68" s="34">
        <v>3549649.3077474525</v>
      </c>
      <c r="DK68" s="34">
        <v>3549649.3077474525</v>
      </c>
      <c r="DL68" s="34">
        <v>3549649.3077474525</v>
      </c>
      <c r="DM68" s="34">
        <v>3549649.3077474525</v>
      </c>
      <c r="DN68" s="34">
        <v>3549649.3077474525</v>
      </c>
      <c r="DO68" s="34">
        <v>3549649.3077474525</v>
      </c>
      <c r="DP68" s="34">
        <v>3549649.3077474525</v>
      </c>
      <c r="DQ68" s="34">
        <v>3549649.3077474525</v>
      </c>
      <c r="DR68" s="34">
        <v>3549649.3077474525</v>
      </c>
      <c r="DS68" s="34">
        <v>3638390.5404411391</v>
      </c>
      <c r="DT68" s="34">
        <v>3727131.7731348253</v>
      </c>
      <c r="DU68" s="34">
        <v>3727131.7731348253</v>
      </c>
    </row>
    <row r="69" spans="1:125" s="9" customFormat="1" x14ac:dyDescent="0.25">
      <c r="A69" s="37" t="s">
        <v>115</v>
      </c>
      <c r="B69" s="38"/>
      <c r="C69" s="35">
        <v>1856020512.6296139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6355932.2033898309</v>
      </c>
      <c r="M69" s="35">
        <v>12711864.406779662</v>
      </c>
      <c r="N69" s="35">
        <v>12711864.406779662</v>
      </c>
      <c r="O69" s="35">
        <v>13029661.016949153</v>
      </c>
      <c r="P69" s="35">
        <v>13347457.627118645</v>
      </c>
      <c r="Q69" s="35">
        <v>13347457.627118645</v>
      </c>
      <c r="R69" s="35">
        <v>13347457.627118645</v>
      </c>
      <c r="S69" s="35">
        <v>13347457.627118645</v>
      </c>
      <c r="T69" s="35">
        <v>13347457.627118645</v>
      </c>
      <c r="U69" s="35">
        <v>13347457.627118645</v>
      </c>
      <c r="V69" s="35">
        <v>13347457.627118645</v>
      </c>
      <c r="W69" s="35">
        <v>13347457.627118645</v>
      </c>
      <c r="X69" s="35">
        <v>13347457.627118645</v>
      </c>
      <c r="Y69" s="35">
        <v>13347457.627118645</v>
      </c>
      <c r="Z69" s="35">
        <v>13347457.627118645</v>
      </c>
      <c r="AA69" s="35">
        <v>13681144.06779661</v>
      </c>
      <c r="AB69" s="35">
        <v>14014830.508474577</v>
      </c>
      <c r="AC69" s="35">
        <v>14014830.508474577</v>
      </c>
      <c r="AD69" s="35">
        <v>14014830.508474577</v>
      </c>
      <c r="AE69" s="35">
        <v>14014830.508474577</v>
      </c>
      <c r="AF69" s="35">
        <v>14014830.508474577</v>
      </c>
      <c r="AG69" s="35">
        <v>14014830.508474577</v>
      </c>
      <c r="AH69" s="35">
        <v>14014830.508474577</v>
      </c>
      <c r="AI69" s="35">
        <v>14014830.508474577</v>
      </c>
      <c r="AJ69" s="35">
        <v>14014830.508474577</v>
      </c>
      <c r="AK69" s="35">
        <v>14014830.508474577</v>
      </c>
      <c r="AL69" s="35">
        <v>14014830.508474577</v>
      </c>
      <c r="AM69" s="35">
        <v>14365201.271186441</v>
      </c>
      <c r="AN69" s="35">
        <v>14715572.033898305</v>
      </c>
      <c r="AO69" s="35">
        <v>14715572.033898305</v>
      </c>
      <c r="AP69" s="35">
        <v>14715572.033898305</v>
      </c>
      <c r="AQ69" s="35">
        <v>14715572.033898305</v>
      </c>
      <c r="AR69" s="35">
        <v>14715572.033898305</v>
      </c>
      <c r="AS69" s="35">
        <v>14715572.033898305</v>
      </c>
      <c r="AT69" s="35">
        <v>14715572.033898305</v>
      </c>
      <c r="AU69" s="35">
        <v>14715572.033898305</v>
      </c>
      <c r="AV69" s="35">
        <v>14715572.033898305</v>
      </c>
      <c r="AW69" s="35">
        <v>14715572.033898305</v>
      </c>
      <c r="AX69" s="35">
        <v>14715572.033898305</v>
      </c>
      <c r="AY69" s="35">
        <v>15083461.334745763</v>
      </c>
      <c r="AZ69" s="35">
        <v>15451350.635593221</v>
      </c>
      <c r="BA69" s="35">
        <v>15451350.635593221</v>
      </c>
      <c r="BB69" s="35">
        <v>15451350.635593221</v>
      </c>
      <c r="BC69" s="35">
        <v>15451350.635593221</v>
      </c>
      <c r="BD69" s="35">
        <v>15451350.635593221</v>
      </c>
      <c r="BE69" s="35">
        <v>15451350.635593221</v>
      </c>
      <c r="BF69" s="35">
        <v>15451350.635593221</v>
      </c>
      <c r="BG69" s="35">
        <v>15451350.635593221</v>
      </c>
      <c r="BH69" s="35">
        <v>15451350.635593221</v>
      </c>
      <c r="BI69" s="35">
        <v>15451350.635593221</v>
      </c>
      <c r="BJ69" s="35">
        <v>15451350.635593221</v>
      </c>
      <c r="BK69" s="35">
        <v>15837634.401483051</v>
      </c>
      <c r="BL69" s="35">
        <v>16223918.167372886</v>
      </c>
      <c r="BM69" s="35">
        <v>16223918.167372886</v>
      </c>
      <c r="BN69" s="35">
        <v>16223918.167372886</v>
      </c>
      <c r="BO69" s="35">
        <v>16223918.167372886</v>
      </c>
      <c r="BP69" s="35">
        <v>16223918.167372886</v>
      </c>
      <c r="BQ69" s="35">
        <v>16223918.167372886</v>
      </c>
      <c r="BR69" s="35">
        <v>16223918.167372886</v>
      </c>
      <c r="BS69" s="35">
        <v>16223918.167372886</v>
      </c>
      <c r="BT69" s="35">
        <v>16223918.167372886</v>
      </c>
      <c r="BU69" s="35">
        <v>16223918.167372886</v>
      </c>
      <c r="BV69" s="35">
        <v>16223918.167372886</v>
      </c>
      <c r="BW69" s="35">
        <v>16629516.121557208</v>
      </c>
      <c r="BX69" s="35">
        <v>17035114.075741529</v>
      </c>
      <c r="BY69" s="35">
        <v>17035114.075741529</v>
      </c>
      <c r="BZ69" s="35">
        <v>17035114.075741529</v>
      </c>
      <c r="CA69" s="35">
        <v>17035114.075741529</v>
      </c>
      <c r="CB69" s="35">
        <v>17035114.075741529</v>
      </c>
      <c r="CC69" s="35">
        <v>17035114.075741529</v>
      </c>
      <c r="CD69" s="35">
        <v>17035114.075741529</v>
      </c>
      <c r="CE69" s="35">
        <v>17035114.075741529</v>
      </c>
      <c r="CF69" s="35">
        <v>17035114.075741529</v>
      </c>
      <c r="CG69" s="35">
        <v>17035114.075741529</v>
      </c>
      <c r="CH69" s="35">
        <v>17035114.075741529</v>
      </c>
      <c r="CI69" s="35">
        <v>17460991.92763507</v>
      </c>
      <c r="CJ69" s="35">
        <v>17886869.77952861</v>
      </c>
      <c r="CK69" s="35">
        <v>17886869.77952861</v>
      </c>
      <c r="CL69" s="35">
        <v>17886869.77952861</v>
      </c>
      <c r="CM69" s="35">
        <v>17886869.77952861</v>
      </c>
      <c r="CN69" s="35">
        <v>17886869.77952861</v>
      </c>
      <c r="CO69" s="35">
        <v>17886869.77952861</v>
      </c>
      <c r="CP69" s="35">
        <v>17886869.77952861</v>
      </c>
      <c r="CQ69" s="35">
        <v>17886869.77952861</v>
      </c>
      <c r="CR69" s="35">
        <v>17886869.77952861</v>
      </c>
      <c r="CS69" s="35">
        <v>17886869.77952861</v>
      </c>
      <c r="CT69" s="35">
        <v>17886869.77952861</v>
      </c>
      <c r="CU69" s="35">
        <v>18334041.524016824</v>
      </c>
      <c r="CV69" s="35">
        <v>18781213.268505037</v>
      </c>
      <c r="CW69" s="35">
        <v>18781213.268505037</v>
      </c>
      <c r="CX69" s="35">
        <v>18781213.268505037</v>
      </c>
      <c r="CY69" s="35">
        <v>18781213.268505037</v>
      </c>
      <c r="CZ69" s="35">
        <v>18781213.268505037</v>
      </c>
      <c r="DA69" s="35">
        <v>18781213.268505037</v>
      </c>
      <c r="DB69" s="35">
        <v>18781213.268505037</v>
      </c>
      <c r="DC69" s="35">
        <v>18781213.268505037</v>
      </c>
      <c r="DD69" s="35">
        <v>18781213.268505037</v>
      </c>
      <c r="DE69" s="35">
        <v>18781213.268505037</v>
      </c>
      <c r="DF69" s="35">
        <v>18781213.268505037</v>
      </c>
      <c r="DG69" s="35">
        <v>19250743.600217663</v>
      </c>
      <c r="DH69" s="35">
        <v>19720273.931930292</v>
      </c>
      <c r="DI69" s="35">
        <v>19720273.931930292</v>
      </c>
      <c r="DJ69" s="35">
        <v>19720273.931930292</v>
      </c>
      <c r="DK69" s="35">
        <v>19720273.931930292</v>
      </c>
      <c r="DL69" s="35">
        <v>19720273.931930292</v>
      </c>
      <c r="DM69" s="35">
        <v>19720273.931930292</v>
      </c>
      <c r="DN69" s="35">
        <v>19720273.931930292</v>
      </c>
      <c r="DO69" s="35">
        <v>19720273.931930292</v>
      </c>
      <c r="DP69" s="35">
        <v>19720273.931930292</v>
      </c>
      <c r="DQ69" s="35">
        <v>19720273.931930292</v>
      </c>
      <c r="DR69" s="35">
        <v>19720273.931930292</v>
      </c>
      <c r="DS69" s="35">
        <v>20213280.780228551</v>
      </c>
      <c r="DT69" s="35">
        <v>20706287.628526807</v>
      </c>
      <c r="DU69" s="35">
        <v>20706287.628526807</v>
      </c>
    </row>
    <row r="70" spans="1:125" x14ac:dyDescent="0.25"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20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DT70" s="132"/>
    </row>
    <row r="71" spans="1:125" x14ac:dyDescent="0.25">
      <c r="C71" s="9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1:125" s="9" customFormat="1" x14ac:dyDescent="0.25">
      <c r="A72" s="160" t="s">
        <v>90</v>
      </c>
      <c r="B72" s="134" t="s">
        <v>86</v>
      </c>
      <c r="C72" s="22" t="s">
        <v>1</v>
      </c>
      <c r="D72" s="23">
        <v>41944</v>
      </c>
      <c r="E72" s="23">
        <v>41974</v>
      </c>
      <c r="F72" s="23">
        <v>42005</v>
      </c>
      <c r="G72" s="23">
        <v>42036</v>
      </c>
      <c r="H72" s="23">
        <v>42064</v>
      </c>
      <c r="I72" s="23">
        <v>42095</v>
      </c>
      <c r="J72" s="23">
        <v>42125</v>
      </c>
      <c r="K72" s="23">
        <v>42156</v>
      </c>
      <c r="L72" s="23">
        <v>42186</v>
      </c>
      <c r="M72" s="23">
        <v>42217</v>
      </c>
      <c r="N72" s="23">
        <v>42248</v>
      </c>
      <c r="O72" s="23">
        <v>42278</v>
      </c>
      <c r="P72" s="23">
        <v>42309</v>
      </c>
      <c r="Q72" s="23">
        <v>42339</v>
      </c>
      <c r="R72" s="23">
        <v>42370</v>
      </c>
      <c r="S72" s="23">
        <v>42401</v>
      </c>
      <c r="T72" s="23">
        <v>42430</v>
      </c>
      <c r="U72" s="23">
        <v>42461</v>
      </c>
      <c r="V72" s="23">
        <v>42491</v>
      </c>
      <c r="W72" s="23">
        <v>42522</v>
      </c>
      <c r="X72" s="23">
        <v>42552</v>
      </c>
      <c r="Y72" s="23">
        <v>42583</v>
      </c>
      <c r="Z72" s="23">
        <v>42614</v>
      </c>
      <c r="AA72" s="23">
        <v>42644</v>
      </c>
      <c r="AB72" s="23">
        <v>42675</v>
      </c>
      <c r="AC72" s="23">
        <v>42705</v>
      </c>
      <c r="AD72" s="23">
        <v>42736</v>
      </c>
      <c r="AE72" s="23">
        <v>42767</v>
      </c>
      <c r="AF72" s="23">
        <v>42795</v>
      </c>
      <c r="AG72" s="23">
        <v>42826</v>
      </c>
      <c r="AH72" s="23">
        <v>42856</v>
      </c>
      <c r="AI72" s="23">
        <v>42887</v>
      </c>
      <c r="AJ72" s="23">
        <v>42917</v>
      </c>
      <c r="AK72" s="23">
        <v>42948</v>
      </c>
      <c r="AL72" s="23">
        <v>42979</v>
      </c>
      <c r="AM72" s="23">
        <v>43009</v>
      </c>
      <c r="AN72" s="23">
        <v>43040</v>
      </c>
      <c r="AO72" s="23">
        <v>43070</v>
      </c>
      <c r="AP72" s="23">
        <v>43101</v>
      </c>
      <c r="AQ72" s="23">
        <v>43132</v>
      </c>
      <c r="AR72" s="23">
        <v>43160</v>
      </c>
      <c r="AS72" s="23">
        <v>43191</v>
      </c>
      <c r="AT72" s="23">
        <v>43221</v>
      </c>
      <c r="AU72" s="23">
        <v>43252</v>
      </c>
      <c r="AV72" s="23">
        <v>43282</v>
      </c>
      <c r="AW72" s="23">
        <v>43313</v>
      </c>
      <c r="AX72" s="23">
        <v>43344</v>
      </c>
      <c r="AY72" s="23">
        <v>43374</v>
      </c>
      <c r="AZ72" s="23">
        <v>43405</v>
      </c>
      <c r="BA72" s="23">
        <v>43435</v>
      </c>
      <c r="BB72" s="23">
        <v>43466</v>
      </c>
      <c r="BC72" s="23">
        <v>43497</v>
      </c>
      <c r="BD72" s="23">
        <v>43525</v>
      </c>
      <c r="BE72" s="23">
        <v>43556</v>
      </c>
      <c r="BF72" s="23">
        <v>43586</v>
      </c>
      <c r="BG72" s="23">
        <v>43617</v>
      </c>
      <c r="BH72" s="23">
        <v>43647</v>
      </c>
      <c r="BI72" s="23">
        <v>43678</v>
      </c>
      <c r="BJ72" s="23">
        <v>43709</v>
      </c>
      <c r="BK72" s="23">
        <v>43739</v>
      </c>
      <c r="BL72" s="23">
        <v>43770</v>
      </c>
      <c r="BM72" s="23">
        <v>43800</v>
      </c>
      <c r="BN72" s="23">
        <v>43831</v>
      </c>
      <c r="BO72" s="23">
        <v>43862</v>
      </c>
      <c r="BP72" s="23">
        <v>43891</v>
      </c>
      <c r="BQ72" s="23">
        <v>43922</v>
      </c>
      <c r="BR72" s="23">
        <v>43952</v>
      </c>
      <c r="BS72" s="23">
        <v>43983</v>
      </c>
      <c r="BT72" s="23">
        <v>44013</v>
      </c>
      <c r="BU72" s="23">
        <v>44044</v>
      </c>
      <c r="BV72" s="23">
        <v>44075</v>
      </c>
      <c r="BW72" s="23">
        <v>44105</v>
      </c>
      <c r="BX72" s="23">
        <v>44136</v>
      </c>
      <c r="BY72" s="23">
        <v>44166</v>
      </c>
      <c r="BZ72" s="23">
        <v>44197</v>
      </c>
      <c r="CA72" s="23">
        <v>44228</v>
      </c>
      <c r="CB72" s="23">
        <v>44256</v>
      </c>
      <c r="CC72" s="23">
        <v>44287</v>
      </c>
      <c r="CD72" s="23">
        <v>44317</v>
      </c>
      <c r="CE72" s="23">
        <v>44348</v>
      </c>
      <c r="CF72" s="23">
        <v>44378</v>
      </c>
      <c r="CG72" s="23">
        <v>44409</v>
      </c>
      <c r="CH72" s="23">
        <v>44440</v>
      </c>
      <c r="CI72" s="23">
        <v>44470</v>
      </c>
      <c r="CJ72" s="23">
        <v>44501</v>
      </c>
      <c r="CK72" s="23">
        <v>44531</v>
      </c>
      <c r="CL72" s="23">
        <v>44562</v>
      </c>
      <c r="CM72" s="23">
        <v>44593</v>
      </c>
      <c r="CN72" s="23">
        <v>44621</v>
      </c>
      <c r="CO72" s="23">
        <v>44652</v>
      </c>
      <c r="CP72" s="23">
        <v>44682</v>
      </c>
      <c r="CQ72" s="23">
        <v>44713</v>
      </c>
      <c r="CR72" s="23">
        <v>44743</v>
      </c>
      <c r="CS72" s="23">
        <v>44774</v>
      </c>
      <c r="CT72" s="23">
        <v>44805</v>
      </c>
      <c r="CU72" s="23">
        <v>44835</v>
      </c>
      <c r="CV72" s="23">
        <v>44866</v>
      </c>
      <c r="CW72" s="23">
        <v>44896</v>
      </c>
      <c r="CX72" s="23">
        <v>44927</v>
      </c>
      <c r="CY72" s="23">
        <v>44958</v>
      </c>
      <c r="CZ72" s="23">
        <v>44986</v>
      </c>
      <c r="DA72" s="23">
        <v>45017</v>
      </c>
      <c r="DB72" s="23">
        <v>45047</v>
      </c>
      <c r="DC72" s="23">
        <v>45078</v>
      </c>
      <c r="DD72" s="23">
        <v>45108</v>
      </c>
      <c r="DE72" s="23">
        <v>45139</v>
      </c>
      <c r="DF72" s="23">
        <v>45170</v>
      </c>
      <c r="DG72" s="23">
        <v>45200</v>
      </c>
      <c r="DH72" s="23">
        <v>45231</v>
      </c>
      <c r="DI72" s="23">
        <v>45261</v>
      </c>
      <c r="DJ72" s="23">
        <v>45292</v>
      </c>
      <c r="DK72" s="23">
        <v>45323</v>
      </c>
      <c r="DL72" s="23">
        <v>45352</v>
      </c>
      <c r="DM72" s="23">
        <v>45383</v>
      </c>
      <c r="DN72" s="23">
        <v>45413</v>
      </c>
      <c r="DO72" s="23">
        <v>45444</v>
      </c>
      <c r="DP72" s="23">
        <v>45474</v>
      </c>
      <c r="DQ72" s="23">
        <v>45505</v>
      </c>
      <c r="DR72" s="23">
        <v>45536</v>
      </c>
      <c r="DS72" s="23">
        <v>45566</v>
      </c>
      <c r="DT72" s="23">
        <v>45597</v>
      </c>
      <c r="DU72" s="23">
        <v>45627</v>
      </c>
    </row>
    <row r="73" spans="1:125" s="88" customFormat="1" x14ac:dyDescent="0.25">
      <c r="A73" s="66" t="s">
        <v>5</v>
      </c>
      <c r="B73" s="157">
        <v>800000</v>
      </c>
      <c r="C73" s="31">
        <v>90400000</v>
      </c>
      <c r="D73" s="158">
        <v>0</v>
      </c>
      <c r="E73" s="158">
        <v>0</v>
      </c>
      <c r="F73" s="158">
        <v>0</v>
      </c>
      <c r="G73" s="158">
        <v>0</v>
      </c>
      <c r="H73" s="158">
        <v>0</v>
      </c>
      <c r="I73" s="158">
        <v>0</v>
      </c>
      <c r="J73" s="158">
        <v>0</v>
      </c>
      <c r="K73" s="158">
        <v>0</v>
      </c>
      <c r="L73" s="158">
        <v>0</v>
      </c>
      <c r="M73" s="158">
        <v>800000</v>
      </c>
      <c r="N73" s="158">
        <v>800000</v>
      </c>
      <c r="O73" s="158">
        <v>800000</v>
      </c>
      <c r="P73" s="158">
        <v>800000</v>
      </c>
      <c r="Q73" s="158">
        <v>800000</v>
      </c>
      <c r="R73" s="158">
        <v>800000</v>
      </c>
      <c r="S73" s="158">
        <v>800000</v>
      </c>
      <c r="T73" s="158">
        <v>800000</v>
      </c>
      <c r="U73" s="158">
        <v>800000</v>
      </c>
      <c r="V73" s="158">
        <v>800000</v>
      </c>
      <c r="W73" s="158">
        <v>800000</v>
      </c>
      <c r="X73" s="158">
        <v>800000</v>
      </c>
      <c r="Y73" s="158">
        <v>800000</v>
      </c>
      <c r="Z73" s="158">
        <v>800000</v>
      </c>
      <c r="AA73" s="158">
        <v>800000</v>
      </c>
      <c r="AB73" s="158">
        <v>800000</v>
      </c>
      <c r="AC73" s="158">
        <v>800000</v>
      </c>
      <c r="AD73" s="158">
        <v>800000</v>
      </c>
      <c r="AE73" s="158">
        <v>800000</v>
      </c>
      <c r="AF73" s="158">
        <v>800000</v>
      </c>
      <c r="AG73" s="158">
        <v>800000</v>
      </c>
      <c r="AH73" s="158">
        <v>800000</v>
      </c>
      <c r="AI73" s="158">
        <v>800000</v>
      </c>
      <c r="AJ73" s="158">
        <v>800000</v>
      </c>
      <c r="AK73" s="158">
        <v>800000</v>
      </c>
      <c r="AL73" s="158">
        <v>800000</v>
      </c>
      <c r="AM73" s="158">
        <v>800000</v>
      </c>
      <c r="AN73" s="158">
        <v>800000</v>
      </c>
      <c r="AO73" s="158">
        <v>800000</v>
      </c>
      <c r="AP73" s="158">
        <v>800000</v>
      </c>
      <c r="AQ73" s="158">
        <v>800000</v>
      </c>
      <c r="AR73" s="158">
        <v>800000</v>
      </c>
      <c r="AS73" s="158">
        <v>800000</v>
      </c>
      <c r="AT73" s="158">
        <v>800000</v>
      </c>
      <c r="AU73" s="158">
        <v>800000</v>
      </c>
      <c r="AV73" s="158">
        <v>800000</v>
      </c>
      <c r="AW73" s="158">
        <v>800000</v>
      </c>
      <c r="AX73" s="158">
        <v>800000</v>
      </c>
      <c r="AY73" s="158">
        <v>800000</v>
      </c>
      <c r="AZ73" s="158">
        <v>800000</v>
      </c>
      <c r="BA73" s="158">
        <v>800000</v>
      </c>
      <c r="BB73" s="158">
        <v>800000</v>
      </c>
      <c r="BC73" s="158">
        <v>800000</v>
      </c>
      <c r="BD73" s="158">
        <v>800000</v>
      </c>
      <c r="BE73" s="158">
        <v>800000</v>
      </c>
      <c r="BF73" s="158">
        <v>800000</v>
      </c>
      <c r="BG73" s="158">
        <v>800000</v>
      </c>
      <c r="BH73" s="158">
        <v>800000</v>
      </c>
      <c r="BI73" s="158">
        <v>800000</v>
      </c>
      <c r="BJ73" s="158">
        <v>800000</v>
      </c>
      <c r="BK73" s="158">
        <v>800000</v>
      </c>
      <c r="BL73" s="158">
        <v>800000</v>
      </c>
      <c r="BM73" s="158">
        <v>800000</v>
      </c>
      <c r="BN73" s="158">
        <v>800000</v>
      </c>
      <c r="BO73" s="158">
        <v>800000</v>
      </c>
      <c r="BP73" s="158">
        <v>800000</v>
      </c>
      <c r="BQ73" s="158">
        <v>800000</v>
      </c>
      <c r="BR73" s="158">
        <v>800000</v>
      </c>
      <c r="BS73" s="158">
        <v>800000</v>
      </c>
      <c r="BT73" s="158">
        <v>800000</v>
      </c>
      <c r="BU73" s="158">
        <v>800000</v>
      </c>
      <c r="BV73" s="158">
        <v>800000</v>
      </c>
      <c r="BW73" s="158">
        <v>800000</v>
      </c>
      <c r="BX73" s="158">
        <v>800000</v>
      </c>
      <c r="BY73" s="158">
        <v>800000</v>
      </c>
      <c r="BZ73" s="158">
        <v>800000</v>
      </c>
      <c r="CA73" s="158">
        <v>800000</v>
      </c>
      <c r="CB73" s="158">
        <v>800000</v>
      </c>
      <c r="CC73" s="158">
        <v>800000</v>
      </c>
      <c r="CD73" s="158">
        <v>800000</v>
      </c>
      <c r="CE73" s="158">
        <v>800000</v>
      </c>
      <c r="CF73" s="158">
        <v>800000</v>
      </c>
      <c r="CG73" s="158">
        <v>800000</v>
      </c>
      <c r="CH73" s="158">
        <v>800000</v>
      </c>
      <c r="CI73" s="158">
        <v>800000</v>
      </c>
      <c r="CJ73" s="158">
        <v>800000</v>
      </c>
      <c r="CK73" s="158">
        <v>800000</v>
      </c>
      <c r="CL73" s="158">
        <v>800000</v>
      </c>
      <c r="CM73" s="158">
        <v>800000</v>
      </c>
      <c r="CN73" s="158">
        <v>800000</v>
      </c>
      <c r="CO73" s="158">
        <v>800000</v>
      </c>
      <c r="CP73" s="158">
        <v>800000</v>
      </c>
      <c r="CQ73" s="158">
        <v>800000</v>
      </c>
      <c r="CR73" s="158">
        <v>800000</v>
      </c>
      <c r="CS73" s="158">
        <v>800000</v>
      </c>
      <c r="CT73" s="158">
        <v>800000</v>
      </c>
      <c r="CU73" s="158">
        <v>800000</v>
      </c>
      <c r="CV73" s="158">
        <v>800000</v>
      </c>
      <c r="CW73" s="158">
        <v>800000</v>
      </c>
      <c r="CX73" s="158">
        <v>800000</v>
      </c>
      <c r="CY73" s="158">
        <v>800000</v>
      </c>
      <c r="CZ73" s="158">
        <v>800000</v>
      </c>
      <c r="DA73" s="158">
        <v>800000</v>
      </c>
      <c r="DB73" s="158">
        <v>800000</v>
      </c>
      <c r="DC73" s="158">
        <v>800000</v>
      </c>
      <c r="DD73" s="158">
        <v>800000</v>
      </c>
      <c r="DE73" s="158">
        <v>800000</v>
      </c>
      <c r="DF73" s="158">
        <v>800000</v>
      </c>
      <c r="DG73" s="158">
        <v>800000</v>
      </c>
      <c r="DH73" s="158">
        <v>800000</v>
      </c>
      <c r="DI73" s="158">
        <v>800000</v>
      </c>
      <c r="DJ73" s="158">
        <v>800000</v>
      </c>
      <c r="DK73" s="158">
        <v>800000</v>
      </c>
      <c r="DL73" s="158">
        <v>800000</v>
      </c>
      <c r="DM73" s="158">
        <v>800000</v>
      </c>
      <c r="DN73" s="158">
        <v>800000</v>
      </c>
      <c r="DO73" s="158">
        <v>800000</v>
      </c>
      <c r="DP73" s="158">
        <v>800000</v>
      </c>
      <c r="DQ73" s="158">
        <v>800000</v>
      </c>
      <c r="DR73" s="158">
        <v>800000</v>
      </c>
      <c r="DS73" s="158">
        <v>800000</v>
      </c>
      <c r="DT73" s="158">
        <v>800000</v>
      </c>
      <c r="DU73" s="158">
        <v>800000</v>
      </c>
    </row>
    <row r="74" spans="1:125" s="88" customFormat="1" x14ac:dyDescent="0.25">
      <c r="A74" s="59" t="s">
        <v>10</v>
      </c>
      <c r="B74" s="32"/>
      <c r="C74" s="34">
        <v>13789830.508474559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122033.89830508476</v>
      </c>
      <c r="N74" s="34">
        <v>122033.89830508476</v>
      </c>
      <c r="O74" s="34">
        <v>122033.89830508476</v>
      </c>
      <c r="P74" s="34">
        <v>122033.89830508476</v>
      </c>
      <c r="Q74" s="34">
        <v>122033.89830508476</v>
      </c>
      <c r="R74" s="34">
        <v>122033.89830508476</v>
      </c>
      <c r="S74" s="34">
        <v>122033.89830508476</v>
      </c>
      <c r="T74" s="34">
        <v>122033.89830508476</v>
      </c>
      <c r="U74" s="34">
        <v>122033.89830508476</v>
      </c>
      <c r="V74" s="34">
        <v>122033.89830508476</v>
      </c>
      <c r="W74" s="34">
        <v>122033.89830508476</v>
      </c>
      <c r="X74" s="34">
        <v>122033.89830508476</v>
      </c>
      <c r="Y74" s="34">
        <v>122033.89830508476</v>
      </c>
      <c r="Z74" s="34">
        <v>122033.89830508476</v>
      </c>
      <c r="AA74" s="34">
        <v>122033.89830508476</v>
      </c>
      <c r="AB74" s="34">
        <v>122033.89830508476</v>
      </c>
      <c r="AC74" s="34">
        <v>122033.89830508476</v>
      </c>
      <c r="AD74" s="34">
        <v>122033.89830508476</v>
      </c>
      <c r="AE74" s="34">
        <v>122033.89830508476</v>
      </c>
      <c r="AF74" s="34">
        <v>122033.89830508476</v>
      </c>
      <c r="AG74" s="34">
        <v>122033.89830508476</v>
      </c>
      <c r="AH74" s="34">
        <v>122033.89830508476</v>
      </c>
      <c r="AI74" s="34">
        <v>122033.89830508476</v>
      </c>
      <c r="AJ74" s="34">
        <v>122033.89830508476</v>
      </c>
      <c r="AK74" s="34">
        <v>122033.89830508476</v>
      </c>
      <c r="AL74" s="34">
        <v>122033.89830508476</v>
      </c>
      <c r="AM74" s="34">
        <v>122033.89830508476</v>
      </c>
      <c r="AN74" s="34">
        <v>122033.89830508476</v>
      </c>
      <c r="AO74" s="34">
        <v>122033.89830508476</v>
      </c>
      <c r="AP74" s="34">
        <v>122033.89830508476</v>
      </c>
      <c r="AQ74" s="34">
        <v>122033.89830508476</v>
      </c>
      <c r="AR74" s="34">
        <v>122033.89830508476</v>
      </c>
      <c r="AS74" s="34">
        <v>122033.89830508476</v>
      </c>
      <c r="AT74" s="34">
        <v>122033.89830508476</v>
      </c>
      <c r="AU74" s="34">
        <v>122033.89830508476</v>
      </c>
      <c r="AV74" s="34">
        <v>122033.89830508476</v>
      </c>
      <c r="AW74" s="34">
        <v>122033.89830508476</v>
      </c>
      <c r="AX74" s="34">
        <v>122033.89830508476</v>
      </c>
      <c r="AY74" s="34">
        <v>122033.89830508476</v>
      </c>
      <c r="AZ74" s="34">
        <v>122033.89830508476</v>
      </c>
      <c r="BA74" s="34">
        <v>122033.89830508476</v>
      </c>
      <c r="BB74" s="34">
        <v>122033.89830508476</v>
      </c>
      <c r="BC74" s="34">
        <v>122033.89830508476</v>
      </c>
      <c r="BD74" s="34">
        <v>122033.89830508476</v>
      </c>
      <c r="BE74" s="34">
        <v>122033.89830508476</v>
      </c>
      <c r="BF74" s="34">
        <v>122033.89830508476</v>
      </c>
      <c r="BG74" s="34">
        <v>122033.89830508476</v>
      </c>
      <c r="BH74" s="34">
        <v>122033.89830508476</v>
      </c>
      <c r="BI74" s="34">
        <v>122033.89830508476</v>
      </c>
      <c r="BJ74" s="34">
        <v>122033.89830508476</v>
      </c>
      <c r="BK74" s="34">
        <v>122033.89830508476</v>
      </c>
      <c r="BL74" s="34">
        <v>122033.89830508476</v>
      </c>
      <c r="BM74" s="34">
        <v>122033.89830508476</v>
      </c>
      <c r="BN74" s="34">
        <v>122033.89830508476</v>
      </c>
      <c r="BO74" s="34">
        <v>122033.89830508476</v>
      </c>
      <c r="BP74" s="34">
        <v>122033.89830508476</v>
      </c>
      <c r="BQ74" s="34">
        <v>122033.89830508476</v>
      </c>
      <c r="BR74" s="34">
        <v>122033.89830508476</v>
      </c>
      <c r="BS74" s="34">
        <v>122033.89830508476</v>
      </c>
      <c r="BT74" s="34">
        <v>122033.89830508476</v>
      </c>
      <c r="BU74" s="34">
        <v>122033.89830508476</v>
      </c>
      <c r="BV74" s="34">
        <v>122033.89830508476</v>
      </c>
      <c r="BW74" s="34">
        <v>122033.89830508476</v>
      </c>
      <c r="BX74" s="34">
        <v>122033.89830508476</v>
      </c>
      <c r="BY74" s="34">
        <v>122033.89830508476</v>
      </c>
      <c r="BZ74" s="34">
        <v>122033.89830508476</v>
      </c>
      <c r="CA74" s="34">
        <v>122033.89830508476</v>
      </c>
      <c r="CB74" s="34">
        <v>122033.89830508476</v>
      </c>
      <c r="CC74" s="34">
        <v>122033.89830508476</v>
      </c>
      <c r="CD74" s="34">
        <v>122033.89830508476</v>
      </c>
      <c r="CE74" s="34">
        <v>122033.89830508476</v>
      </c>
      <c r="CF74" s="34">
        <v>122033.89830508476</v>
      </c>
      <c r="CG74" s="34">
        <v>122033.89830508476</v>
      </c>
      <c r="CH74" s="34">
        <v>122033.89830508476</v>
      </c>
      <c r="CI74" s="34">
        <v>122033.89830508476</v>
      </c>
      <c r="CJ74" s="34">
        <v>122033.89830508476</v>
      </c>
      <c r="CK74" s="34">
        <v>122033.89830508476</v>
      </c>
      <c r="CL74" s="34">
        <v>122033.89830508476</v>
      </c>
      <c r="CM74" s="34">
        <v>122033.89830508476</v>
      </c>
      <c r="CN74" s="34">
        <v>122033.89830508476</v>
      </c>
      <c r="CO74" s="34">
        <v>122033.89830508476</v>
      </c>
      <c r="CP74" s="34">
        <v>122033.89830508476</v>
      </c>
      <c r="CQ74" s="34">
        <v>122033.89830508476</v>
      </c>
      <c r="CR74" s="34">
        <v>122033.89830508476</v>
      </c>
      <c r="CS74" s="34">
        <v>122033.89830508476</v>
      </c>
      <c r="CT74" s="34">
        <v>122033.89830508476</v>
      </c>
      <c r="CU74" s="34">
        <v>122033.89830508476</v>
      </c>
      <c r="CV74" s="34">
        <v>122033.89830508476</v>
      </c>
      <c r="CW74" s="34">
        <v>122033.89830508476</v>
      </c>
      <c r="CX74" s="34">
        <v>122033.89830508476</v>
      </c>
      <c r="CY74" s="34">
        <v>122033.89830508476</v>
      </c>
      <c r="CZ74" s="34">
        <v>122033.89830508476</v>
      </c>
      <c r="DA74" s="34">
        <v>122033.89830508476</v>
      </c>
      <c r="DB74" s="34">
        <v>122033.89830508476</v>
      </c>
      <c r="DC74" s="34">
        <v>122033.89830508476</v>
      </c>
      <c r="DD74" s="34">
        <v>122033.89830508476</v>
      </c>
      <c r="DE74" s="34">
        <v>122033.89830508476</v>
      </c>
      <c r="DF74" s="34">
        <v>122033.89830508476</v>
      </c>
      <c r="DG74" s="34">
        <v>122033.89830508476</v>
      </c>
      <c r="DH74" s="34">
        <v>122033.89830508476</v>
      </c>
      <c r="DI74" s="34">
        <v>122033.89830508476</v>
      </c>
      <c r="DJ74" s="34">
        <v>122033.89830508476</v>
      </c>
      <c r="DK74" s="34">
        <v>122033.89830508476</v>
      </c>
      <c r="DL74" s="34">
        <v>122033.89830508476</v>
      </c>
      <c r="DM74" s="34">
        <v>122033.89830508476</v>
      </c>
      <c r="DN74" s="34">
        <v>122033.89830508476</v>
      </c>
      <c r="DO74" s="34">
        <v>122033.89830508476</v>
      </c>
      <c r="DP74" s="34">
        <v>122033.89830508476</v>
      </c>
      <c r="DQ74" s="34">
        <v>122033.89830508476</v>
      </c>
      <c r="DR74" s="34">
        <v>122033.89830508476</v>
      </c>
      <c r="DS74" s="34">
        <v>122033.89830508476</v>
      </c>
      <c r="DT74" s="34">
        <v>122033.89830508476</v>
      </c>
      <c r="DU74" s="34">
        <v>122033.89830508476</v>
      </c>
    </row>
    <row r="75" spans="1:125" s="32" customFormat="1" x14ac:dyDescent="0.25">
      <c r="A75" s="141" t="s">
        <v>116</v>
      </c>
      <c r="B75" s="142"/>
      <c r="C75" s="119">
        <v>76610169.491525203</v>
      </c>
      <c r="D75" s="119">
        <v>0</v>
      </c>
      <c r="E75" s="119">
        <v>0</v>
      </c>
      <c r="F75" s="119">
        <v>0</v>
      </c>
      <c r="G75" s="119">
        <v>0</v>
      </c>
      <c r="H75" s="119">
        <v>0</v>
      </c>
      <c r="I75" s="119">
        <v>0</v>
      </c>
      <c r="J75" s="119">
        <v>0</v>
      </c>
      <c r="K75" s="119">
        <v>0</v>
      </c>
      <c r="L75" s="119">
        <v>0</v>
      </c>
      <c r="M75" s="119">
        <v>677966.10169491533</v>
      </c>
      <c r="N75" s="119">
        <v>677966.10169491533</v>
      </c>
      <c r="O75" s="119">
        <v>677966.10169491533</v>
      </c>
      <c r="P75" s="119">
        <v>677966.10169491533</v>
      </c>
      <c r="Q75" s="119">
        <v>677966.10169491533</v>
      </c>
      <c r="R75" s="119">
        <v>677966.10169491533</v>
      </c>
      <c r="S75" s="119">
        <v>677966.10169491533</v>
      </c>
      <c r="T75" s="119">
        <v>677966.10169491533</v>
      </c>
      <c r="U75" s="119">
        <v>677966.10169491533</v>
      </c>
      <c r="V75" s="119">
        <v>677966.10169491533</v>
      </c>
      <c r="W75" s="119">
        <v>677966.10169491533</v>
      </c>
      <c r="X75" s="119">
        <v>677966.10169491533</v>
      </c>
      <c r="Y75" s="119">
        <v>677966.10169491533</v>
      </c>
      <c r="Z75" s="119">
        <v>677966.10169491533</v>
      </c>
      <c r="AA75" s="119">
        <v>677966.10169491533</v>
      </c>
      <c r="AB75" s="119">
        <v>677966.10169491533</v>
      </c>
      <c r="AC75" s="119">
        <v>677966.10169491533</v>
      </c>
      <c r="AD75" s="119">
        <v>677966.10169491533</v>
      </c>
      <c r="AE75" s="119">
        <v>677966.10169491533</v>
      </c>
      <c r="AF75" s="119">
        <v>677966.10169491533</v>
      </c>
      <c r="AG75" s="119">
        <v>677966.10169491533</v>
      </c>
      <c r="AH75" s="119">
        <v>677966.10169491533</v>
      </c>
      <c r="AI75" s="119">
        <v>677966.10169491533</v>
      </c>
      <c r="AJ75" s="119">
        <v>677966.10169491533</v>
      </c>
      <c r="AK75" s="119">
        <v>677966.10169491533</v>
      </c>
      <c r="AL75" s="119">
        <v>677966.10169491533</v>
      </c>
      <c r="AM75" s="119">
        <v>677966.10169491533</v>
      </c>
      <c r="AN75" s="119">
        <v>677966.10169491533</v>
      </c>
      <c r="AO75" s="119">
        <v>677966.10169491533</v>
      </c>
      <c r="AP75" s="119">
        <v>677966.10169491533</v>
      </c>
      <c r="AQ75" s="119">
        <v>677966.10169491533</v>
      </c>
      <c r="AR75" s="119">
        <v>677966.10169491533</v>
      </c>
      <c r="AS75" s="119">
        <v>677966.10169491533</v>
      </c>
      <c r="AT75" s="119">
        <v>677966.10169491533</v>
      </c>
      <c r="AU75" s="119">
        <v>677966.10169491533</v>
      </c>
      <c r="AV75" s="119">
        <v>677966.10169491533</v>
      </c>
      <c r="AW75" s="119">
        <v>677966.10169491533</v>
      </c>
      <c r="AX75" s="119">
        <v>677966.10169491533</v>
      </c>
      <c r="AY75" s="119">
        <v>677966.10169491533</v>
      </c>
      <c r="AZ75" s="119">
        <v>677966.10169491533</v>
      </c>
      <c r="BA75" s="119">
        <v>677966.10169491533</v>
      </c>
      <c r="BB75" s="119">
        <v>677966.10169491533</v>
      </c>
      <c r="BC75" s="119">
        <v>677966.10169491533</v>
      </c>
      <c r="BD75" s="119">
        <v>677966.10169491533</v>
      </c>
      <c r="BE75" s="119">
        <v>677966.10169491533</v>
      </c>
      <c r="BF75" s="119">
        <v>677966.10169491533</v>
      </c>
      <c r="BG75" s="119">
        <v>677966.10169491533</v>
      </c>
      <c r="BH75" s="119">
        <v>677966.10169491533</v>
      </c>
      <c r="BI75" s="119">
        <v>677966.10169491533</v>
      </c>
      <c r="BJ75" s="119">
        <v>677966.10169491533</v>
      </c>
      <c r="BK75" s="119">
        <v>677966.10169491533</v>
      </c>
      <c r="BL75" s="119">
        <v>677966.10169491533</v>
      </c>
      <c r="BM75" s="119">
        <v>677966.10169491533</v>
      </c>
      <c r="BN75" s="119">
        <v>677966.10169491533</v>
      </c>
      <c r="BO75" s="119">
        <v>677966.10169491533</v>
      </c>
      <c r="BP75" s="119">
        <v>677966.10169491533</v>
      </c>
      <c r="BQ75" s="119">
        <v>677966.10169491533</v>
      </c>
      <c r="BR75" s="119">
        <v>677966.10169491533</v>
      </c>
      <c r="BS75" s="119">
        <v>677966.10169491533</v>
      </c>
      <c r="BT75" s="119">
        <v>677966.10169491533</v>
      </c>
      <c r="BU75" s="119">
        <v>677966.10169491533</v>
      </c>
      <c r="BV75" s="119">
        <v>677966.10169491533</v>
      </c>
      <c r="BW75" s="119">
        <v>677966.10169491533</v>
      </c>
      <c r="BX75" s="119">
        <v>677966.10169491533</v>
      </c>
      <c r="BY75" s="119">
        <v>677966.10169491533</v>
      </c>
      <c r="BZ75" s="119">
        <v>677966.10169491533</v>
      </c>
      <c r="CA75" s="119">
        <v>677966.10169491533</v>
      </c>
      <c r="CB75" s="119">
        <v>677966.10169491533</v>
      </c>
      <c r="CC75" s="119">
        <v>677966.10169491533</v>
      </c>
      <c r="CD75" s="119">
        <v>677966.10169491533</v>
      </c>
      <c r="CE75" s="119">
        <v>677966.10169491533</v>
      </c>
      <c r="CF75" s="119">
        <v>677966.10169491533</v>
      </c>
      <c r="CG75" s="119">
        <v>677966.10169491533</v>
      </c>
      <c r="CH75" s="119">
        <v>677966.10169491533</v>
      </c>
      <c r="CI75" s="119">
        <v>677966.10169491533</v>
      </c>
      <c r="CJ75" s="119">
        <v>677966.10169491533</v>
      </c>
      <c r="CK75" s="119">
        <v>677966.10169491533</v>
      </c>
      <c r="CL75" s="119">
        <v>677966.10169491533</v>
      </c>
      <c r="CM75" s="119">
        <v>677966.10169491533</v>
      </c>
      <c r="CN75" s="119">
        <v>677966.10169491533</v>
      </c>
      <c r="CO75" s="119">
        <v>677966.10169491533</v>
      </c>
      <c r="CP75" s="119">
        <v>677966.10169491533</v>
      </c>
      <c r="CQ75" s="119">
        <v>677966.10169491533</v>
      </c>
      <c r="CR75" s="119">
        <v>677966.10169491533</v>
      </c>
      <c r="CS75" s="119">
        <v>677966.10169491533</v>
      </c>
      <c r="CT75" s="119">
        <v>677966.10169491533</v>
      </c>
      <c r="CU75" s="119">
        <v>677966.10169491533</v>
      </c>
      <c r="CV75" s="119">
        <v>677966.10169491533</v>
      </c>
      <c r="CW75" s="119">
        <v>677966.10169491533</v>
      </c>
      <c r="CX75" s="119">
        <v>677966.10169491533</v>
      </c>
      <c r="CY75" s="119">
        <v>677966.10169491533</v>
      </c>
      <c r="CZ75" s="119">
        <v>677966.10169491533</v>
      </c>
      <c r="DA75" s="119">
        <v>677966.10169491533</v>
      </c>
      <c r="DB75" s="119">
        <v>677966.10169491533</v>
      </c>
      <c r="DC75" s="119">
        <v>677966.10169491533</v>
      </c>
      <c r="DD75" s="119">
        <v>677966.10169491533</v>
      </c>
      <c r="DE75" s="119">
        <v>677966.10169491533</v>
      </c>
      <c r="DF75" s="119">
        <v>677966.10169491533</v>
      </c>
      <c r="DG75" s="119">
        <v>677966.10169491533</v>
      </c>
      <c r="DH75" s="119">
        <v>677966.10169491533</v>
      </c>
      <c r="DI75" s="119">
        <v>677966.10169491533</v>
      </c>
      <c r="DJ75" s="119">
        <v>677966.10169491533</v>
      </c>
      <c r="DK75" s="119">
        <v>677966.10169491533</v>
      </c>
      <c r="DL75" s="119">
        <v>677966.10169491533</v>
      </c>
      <c r="DM75" s="119">
        <v>677966.10169491533</v>
      </c>
      <c r="DN75" s="119">
        <v>677966.10169491533</v>
      </c>
      <c r="DO75" s="119">
        <v>677966.10169491533</v>
      </c>
      <c r="DP75" s="119">
        <v>677966.10169491533</v>
      </c>
      <c r="DQ75" s="119">
        <v>677966.10169491533</v>
      </c>
      <c r="DR75" s="119">
        <v>677966.10169491533</v>
      </c>
      <c r="DS75" s="119">
        <v>677966.10169491533</v>
      </c>
      <c r="DT75" s="119">
        <v>677966.10169491533</v>
      </c>
      <c r="DU75" s="119">
        <v>677966.10169491533</v>
      </c>
    </row>
    <row r="76" spans="1:125" x14ac:dyDescent="0.25">
      <c r="A76" s="11" t="s">
        <v>83</v>
      </c>
      <c r="B76" s="57">
        <v>0.5</v>
      </c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20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1:125" s="9" customFormat="1" x14ac:dyDescent="0.25">
      <c r="A77" s="41" t="s">
        <v>211</v>
      </c>
      <c r="B77" s="42"/>
      <c r="C77" s="33">
        <v>90800000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400000</v>
      </c>
      <c r="M77" s="33">
        <v>800000</v>
      </c>
      <c r="N77" s="33">
        <v>800000</v>
      </c>
      <c r="O77" s="33">
        <v>800000</v>
      </c>
      <c r="P77" s="33">
        <v>800000</v>
      </c>
      <c r="Q77" s="33">
        <v>800000</v>
      </c>
      <c r="R77" s="33">
        <v>800000</v>
      </c>
      <c r="S77" s="33">
        <v>800000</v>
      </c>
      <c r="T77" s="33">
        <v>800000</v>
      </c>
      <c r="U77" s="33">
        <v>800000</v>
      </c>
      <c r="V77" s="33">
        <v>800000</v>
      </c>
      <c r="W77" s="33">
        <v>800000</v>
      </c>
      <c r="X77" s="33">
        <v>800000</v>
      </c>
      <c r="Y77" s="33">
        <v>800000</v>
      </c>
      <c r="Z77" s="33">
        <v>800000</v>
      </c>
      <c r="AA77" s="33">
        <v>800000</v>
      </c>
      <c r="AB77" s="33">
        <v>800000</v>
      </c>
      <c r="AC77" s="33">
        <v>800000</v>
      </c>
      <c r="AD77" s="33">
        <v>800000</v>
      </c>
      <c r="AE77" s="33">
        <v>800000</v>
      </c>
      <c r="AF77" s="33">
        <v>800000</v>
      </c>
      <c r="AG77" s="33">
        <v>800000</v>
      </c>
      <c r="AH77" s="33">
        <v>800000</v>
      </c>
      <c r="AI77" s="33">
        <v>800000</v>
      </c>
      <c r="AJ77" s="33">
        <v>800000</v>
      </c>
      <c r="AK77" s="33">
        <v>800000</v>
      </c>
      <c r="AL77" s="33">
        <v>800000</v>
      </c>
      <c r="AM77" s="33">
        <v>800000</v>
      </c>
      <c r="AN77" s="33">
        <v>800000</v>
      </c>
      <c r="AO77" s="33">
        <v>800000</v>
      </c>
      <c r="AP77" s="33">
        <v>800000</v>
      </c>
      <c r="AQ77" s="33">
        <v>800000</v>
      </c>
      <c r="AR77" s="33">
        <v>800000</v>
      </c>
      <c r="AS77" s="33">
        <v>800000</v>
      </c>
      <c r="AT77" s="33">
        <v>800000</v>
      </c>
      <c r="AU77" s="33">
        <v>800000</v>
      </c>
      <c r="AV77" s="33">
        <v>800000</v>
      </c>
      <c r="AW77" s="33">
        <v>800000</v>
      </c>
      <c r="AX77" s="33">
        <v>800000</v>
      </c>
      <c r="AY77" s="33">
        <v>800000</v>
      </c>
      <c r="AZ77" s="33">
        <v>800000</v>
      </c>
      <c r="BA77" s="33">
        <v>800000</v>
      </c>
      <c r="BB77" s="33">
        <v>800000</v>
      </c>
      <c r="BC77" s="33">
        <v>800000</v>
      </c>
      <c r="BD77" s="33">
        <v>800000</v>
      </c>
      <c r="BE77" s="33">
        <v>800000</v>
      </c>
      <c r="BF77" s="33">
        <v>800000</v>
      </c>
      <c r="BG77" s="33">
        <v>800000</v>
      </c>
      <c r="BH77" s="33">
        <v>800000</v>
      </c>
      <c r="BI77" s="33">
        <v>800000</v>
      </c>
      <c r="BJ77" s="33">
        <v>800000</v>
      </c>
      <c r="BK77" s="33">
        <v>800000</v>
      </c>
      <c r="BL77" s="33">
        <v>800000</v>
      </c>
      <c r="BM77" s="33">
        <v>800000</v>
      </c>
      <c r="BN77" s="33">
        <v>800000</v>
      </c>
      <c r="BO77" s="33">
        <v>800000</v>
      </c>
      <c r="BP77" s="33">
        <v>800000</v>
      </c>
      <c r="BQ77" s="33">
        <v>800000</v>
      </c>
      <c r="BR77" s="33">
        <v>800000</v>
      </c>
      <c r="BS77" s="33">
        <v>800000</v>
      </c>
      <c r="BT77" s="33">
        <v>800000</v>
      </c>
      <c r="BU77" s="33">
        <v>800000</v>
      </c>
      <c r="BV77" s="33">
        <v>800000</v>
      </c>
      <c r="BW77" s="33">
        <v>800000</v>
      </c>
      <c r="BX77" s="33">
        <v>800000</v>
      </c>
      <c r="BY77" s="33">
        <v>800000</v>
      </c>
      <c r="BZ77" s="33">
        <v>800000</v>
      </c>
      <c r="CA77" s="33">
        <v>800000</v>
      </c>
      <c r="CB77" s="33">
        <v>800000</v>
      </c>
      <c r="CC77" s="33">
        <v>800000</v>
      </c>
      <c r="CD77" s="33">
        <v>800000</v>
      </c>
      <c r="CE77" s="33">
        <v>800000</v>
      </c>
      <c r="CF77" s="33">
        <v>800000</v>
      </c>
      <c r="CG77" s="33">
        <v>800000</v>
      </c>
      <c r="CH77" s="33">
        <v>800000</v>
      </c>
      <c r="CI77" s="33">
        <v>800000</v>
      </c>
      <c r="CJ77" s="33">
        <v>800000</v>
      </c>
      <c r="CK77" s="33">
        <v>800000</v>
      </c>
      <c r="CL77" s="33">
        <v>800000</v>
      </c>
      <c r="CM77" s="33">
        <v>800000</v>
      </c>
      <c r="CN77" s="33">
        <v>800000</v>
      </c>
      <c r="CO77" s="33">
        <v>800000</v>
      </c>
      <c r="CP77" s="33">
        <v>800000</v>
      </c>
      <c r="CQ77" s="33">
        <v>800000</v>
      </c>
      <c r="CR77" s="33">
        <v>800000</v>
      </c>
      <c r="CS77" s="33">
        <v>800000</v>
      </c>
      <c r="CT77" s="33">
        <v>800000</v>
      </c>
      <c r="CU77" s="33">
        <v>800000</v>
      </c>
      <c r="CV77" s="33">
        <v>800000</v>
      </c>
      <c r="CW77" s="33">
        <v>800000</v>
      </c>
      <c r="CX77" s="33">
        <v>800000</v>
      </c>
      <c r="CY77" s="33">
        <v>800000</v>
      </c>
      <c r="CZ77" s="33">
        <v>800000</v>
      </c>
      <c r="DA77" s="33">
        <v>800000</v>
      </c>
      <c r="DB77" s="33">
        <v>800000</v>
      </c>
      <c r="DC77" s="33">
        <v>800000</v>
      </c>
      <c r="DD77" s="33">
        <v>800000</v>
      </c>
      <c r="DE77" s="33">
        <v>800000</v>
      </c>
      <c r="DF77" s="33">
        <v>800000</v>
      </c>
      <c r="DG77" s="33">
        <v>800000</v>
      </c>
      <c r="DH77" s="33">
        <v>800000</v>
      </c>
      <c r="DI77" s="33">
        <v>800000</v>
      </c>
      <c r="DJ77" s="33">
        <v>800000</v>
      </c>
      <c r="DK77" s="33">
        <v>800000</v>
      </c>
      <c r="DL77" s="33">
        <v>800000</v>
      </c>
      <c r="DM77" s="33">
        <v>800000</v>
      </c>
      <c r="DN77" s="33">
        <v>800000</v>
      </c>
      <c r="DO77" s="33">
        <v>800000</v>
      </c>
      <c r="DP77" s="33">
        <v>800000</v>
      </c>
      <c r="DQ77" s="33">
        <v>800000</v>
      </c>
      <c r="DR77" s="33">
        <v>800000</v>
      </c>
      <c r="DS77" s="33">
        <v>800000</v>
      </c>
      <c r="DT77" s="33">
        <v>800000</v>
      </c>
      <c r="DU77" s="33">
        <v>800000</v>
      </c>
    </row>
    <row r="78" spans="1:125" s="29" customFormat="1" x14ac:dyDescent="0.25">
      <c r="A78" s="59" t="s">
        <v>10</v>
      </c>
      <c r="B78" s="32"/>
      <c r="C78" s="34">
        <v>13850847.457627101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61016.94915254238</v>
      </c>
      <c r="M78" s="34">
        <v>122033.89830508476</v>
      </c>
      <c r="N78" s="34">
        <v>122033.89830508476</v>
      </c>
      <c r="O78" s="34">
        <v>122033.89830508476</v>
      </c>
      <c r="P78" s="34">
        <v>122033.89830508476</v>
      </c>
      <c r="Q78" s="34">
        <v>122033.89830508476</v>
      </c>
      <c r="R78" s="34">
        <v>122033.89830508476</v>
      </c>
      <c r="S78" s="34">
        <v>122033.89830508476</v>
      </c>
      <c r="T78" s="34">
        <v>122033.89830508476</v>
      </c>
      <c r="U78" s="34">
        <v>122033.89830508476</v>
      </c>
      <c r="V78" s="34">
        <v>122033.89830508476</v>
      </c>
      <c r="W78" s="34">
        <v>122033.89830508476</v>
      </c>
      <c r="X78" s="34">
        <v>122033.89830508476</v>
      </c>
      <c r="Y78" s="34">
        <v>122033.89830508476</v>
      </c>
      <c r="Z78" s="34">
        <v>122033.89830508476</v>
      </c>
      <c r="AA78" s="34">
        <v>122033.89830508476</v>
      </c>
      <c r="AB78" s="34">
        <v>122033.89830508476</v>
      </c>
      <c r="AC78" s="34">
        <v>122033.89830508476</v>
      </c>
      <c r="AD78" s="34">
        <v>122033.89830508476</v>
      </c>
      <c r="AE78" s="34">
        <v>122033.89830508476</v>
      </c>
      <c r="AF78" s="34">
        <v>122033.89830508476</v>
      </c>
      <c r="AG78" s="34">
        <v>122033.89830508476</v>
      </c>
      <c r="AH78" s="34">
        <v>122033.89830508476</v>
      </c>
      <c r="AI78" s="34">
        <v>122033.89830508476</v>
      </c>
      <c r="AJ78" s="34">
        <v>122033.89830508476</v>
      </c>
      <c r="AK78" s="34">
        <v>122033.89830508476</v>
      </c>
      <c r="AL78" s="34">
        <v>122033.89830508476</v>
      </c>
      <c r="AM78" s="34">
        <v>122033.89830508476</v>
      </c>
      <c r="AN78" s="34">
        <v>122033.89830508476</v>
      </c>
      <c r="AO78" s="34">
        <v>122033.89830508476</v>
      </c>
      <c r="AP78" s="34">
        <v>122033.89830508476</v>
      </c>
      <c r="AQ78" s="34">
        <v>122033.89830508476</v>
      </c>
      <c r="AR78" s="34">
        <v>122033.89830508476</v>
      </c>
      <c r="AS78" s="34">
        <v>122033.89830508476</v>
      </c>
      <c r="AT78" s="34">
        <v>122033.89830508476</v>
      </c>
      <c r="AU78" s="34">
        <v>122033.89830508476</v>
      </c>
      <c r="AV78" s="34">
        <v>122033.89830508476</v>
      </c>
      <c r="AW78" s="34">
        <v>122033.89830508476</v>
      </c>
      <c r="AX78" s="34">
        <v>122033.89830508476</v>
      </c>
      <c r="AY78" s="34">
        <v>122033.89830508476</v>
      </c>
      <c r="AZ78" s="34">
        <v>122033.89830508476</v>
      </c>
      <c r="BA78" s="34">
        <v>122033.89830508476</v>
      </c>
      <c r="BB78" s="34">
        <v>122033.89830508476</v>
      </c>
      <c r="BC78" s="34">
        <v>122033.89830508476</v>
      </c>
      <c r="BD78" s="34">
        <v>122033.89830508476</v>
      </c>
      <c r="BE78" s="34">
        <v>122033.89830508476</v>
      </c>
      <c r="BF78" s="34">
        <v>122033.89830508476</v>
      </c>
      <c r="BG78" s="34">
        <v>122033.89830508476</v>
      </c>
      <c r="BH78" s="34">
        <v>122033.89830508476</v>
      </c>
      <c r="BI78" s="34">
        <v>122033.89830508476</v>
      </c>
      <c r="BJ78" s="34">
        <v>122033.89830508476</v>
      </c>
      <c r="BK78" s="34">
        <v>122033.89830508476</v>
      </c>
      <c r="BL78" s="34">
        <v>122033.89830508476</v>
      </c>
      <c r="BM78" s="34">
        <v>122033.89830508476</v>
      </c>
      <c r="BN78" s="34">
        <v>122033.89830508476</v>
      </c>
      <c r="BO78" s="34">
        <v>122033.89830508476</v>
      </c>
      <c r="BP78" s="34">
        <v>122033.89830508476</v>
      </c>
      <c r="BQ78" s="34">
        <v>122033.89830508476</v>
      </c>
      <c r="BR78" s="34">
        <v>122033.89830508476</v>
      </c>
      <c r="BS78" s="34">
        <v>122033.89830508476</v>
      </c>
      <c r="BT78" s="34">
        <v>122033.89830508476</v>
      </c>
      <c r="BU78" s="34">
        <v>122033.89830508476</v>
      </c>
      <c r="BV78" s="34">
        <v>122033.89830508476</v>
      </c>
      <c r="BW78" s="34">
        <v>122033.89830508476</v>
      </c>
      <c r="BX78" s="34">
        <v>122033.89830508476</v>
      </c>
      <c r="BY78" s="34">
        <v>122033.89830508476</v>
      </c>
      <c r="BZ78" s="34">
        <v>122033.89830508476</v>
      </c>
      <c r="CA78" s="34">
        <v>122033.89830508476</v>
      </c>
      <c r="CB78" s="34">
        <v>122033.89830508476</v>
      </c>
      <c r="CC78" s="34">
        <v>122033.89830508476</v>
      </c>
      <c r="CD78" s="34">
        <v>122033.89830508476</v>
      </c>
      <c r="CE78" s="34">
        <v>122033.89830508476</v>
      </c>
      <c r="CF78" s="34">
        <v>122033.89830508476</v>
      </c>
      <c r="CG78" s="34">
        <v>122033.89830508476</v>
      </c>
      <c r="CH78" s="34">
        <v>122033.89830508476</v>
      </c>
      <c r="CI78" s="34">
        <v>122033.89830508476</v>
      </c>
      <c r="CJ78" s="34">
        <v>122033.89830508476</v>
      </c>
      <c r="CK78" s="34">
        <v>122033.89830508476</v>
      </c>
      <c r="CL78" s="34">
        <v>122033.89830508476</v>
      </c>
      <c r="CM78" s="34">
        <v>122033.89830508476</v>
      </c>
      <c r="CN78" s="34">
        <v>122033.89830508476</v>
      </c>
      <c r="CO78" s="34">
        <v>122033.89830508476</v>
      </c>
      <c r="CP78" s="34">
        <v>122033.89830508476</v>
      </c>
      <c r="CQ78" s="34">
        <v>122033.89830508476</v>
      </c>
      <c r="CR78" s="34">
        <v>122033.89830508476</v>
      </c>
      <c r="CS78" s="34">
        <v>122033.89830508476</v>
      </c>
      <c r="CT78" s="34">
        <v>122033.89830508476</v>
      </c>
      <c r="CU78" s="34">
        <v>122033.89830508476</v>
      </c>
      <c r="CV78" s="34">
        <v>122033.89830508476</v>
      </c>
      <c r="CW78" s="34">
        <v>122033.89830508476</v>
      </c>
      <c r="CX78" s="34">
        <v>122033.89830508476</v>
      </c>
      <c r="CY78" s="34">
        <v>122033.89830508476</v>
      </c>
      <c r="CZ78" s="34">
        <v>122033.89830508476</v>
      </c>
      <c r="DA78" s="34">
        <v>122033.89830508476</v>
      </c>
      <c r="DB78" s="34">
        <v>122033.89830508476</v>
      </c>
      <c r="DC78" s="34">
        <v>122033.89830508476</v>
      </c>
      <c r="DD78" s="34">
        <v>122033.89830508476</v>
      </c>
      <c r="DE78" s="34">
        <v>122033.89830508476</v>
      </c>
      <c r="DF78" s="34">
        <v>122033.89830508476</v>
      </c>
      <c r="DG78" s="34">
        <v>122033.89830508476</v>
      </c>
      <c r="DH78" s="34">
        <v>122033.89830508476</v>
      </c>
      <c r="DI78" s="34">
        <v>122033.89830508476</v>
      </c>
      <c r="DJ78" s="34">
        <v>122033.89830508476</v>
      </c>
      <c r="DK78" s="34">
        <v>122033.89830508476</v>
      </c>
      <c r="DL78" s="34">
        <v>122033.89830508476</v>
      </c>
      <c r="DM78" s="34">
        <v>122033.89830508476</v>
      </c>
      <c r="DN78" s="34">
        <v>122033.89830508476</v>
      </c>
      <c r="DO78" s="34">
        <v>122033.89830508476</v>
      </c>
      <c r="DP78" s="34">
        <v>122033.89830508476</v>
      </c>
      <c r="DQ78" s="34">
        <v>122033.89830508476</v>
      </c>
      <c r="DR78" s="34">
        <v>122033.89830508476</v>
      </c>
      <c r="DS78" s="34">
        <v>122033.89830508476</v>
      </c>
      <c r="DT78" s="34">
        <v>122033.89830508476</v>
      </c>
      <c r="DU78" s="34">
        <v>122033.89830508476</v>
      </c>
    </row>
    <row r="79" spans="1:125" s="9" customFormat="1" x14ac:dyDescent="0.25">
      <c r="A79" s="37" t="s">
        <v>212</v>
      </c>
      <c r="B79" s="38"/>
      <c r="C79" s="35">
        <v>76949152.542372659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338983.05084745766</v>
      </c>
      <c r="M79" s="35">
        <v>677966.10169491533</v>
      </c>
      <c r="N79" s="35">
        <v>677966.10169491533</v>
      </c>
      <c r="O79" s="35">
        <v>677966.10169491533</v>
      </c>
      <c r="P79" s="35">
        <v>677966.10169491533</v>
      </c>
      <c r="Q79" s="35">
        <v>677966.10169491533</v>
      </c>
      <c r="R79" s="35">
        <v>677966.10169491533</v>
      </c>
      <c r="S79" s="35">
        <v>677966.10169491533</v>
      </c>
      <c r="T79" s="35">
        <v>677966.10169491533</v>
      </c>
      <c r="U79" s="35">
        <v>677966.10169491533</v>
      </c>
      <c r="V79" s="35">
        <v>677966.10169491533</v>
      </c>
      <c r="W79" s="35">
        <v>677966.10169491533</v>
      </c>
      <c r="X79" s="35">
        <v>677966.10169491533</v>
      </c>
      <c r="Y79" s="35">
        <v>677966.10169491533</v>
      </c>
      <c r="Z79" s="35">
        <v>677966.10169491533</v>
      </c>
      <c r="AA79" s="35">
        <v>677966.10169491533</v>
      </c>
      <c r="AB79" s="35">
        <v>677966.10169491533</v>
      </c>
      <c r="AC79" s="35">
        <v>677966.10169491533</v>
      </c>
      <c r="AD79" s="35">
        <v>677966.10169491533</v>
      </c>
      <c r="AE79" s="35">
        <v>677966.10169491533</v>
      </c>
      <c r="AF79" s="35">
        <v>677966.10169491533</v>
      </c>
      <c r="AG79" s="35">
        <v>677966.10169491533</v>
      </c>
      <c r="AH79" s="35">
        <v>677966.10169491533</v>
      </c>
      <c r="AI79" s="35">
        <v>677966.10169491533</v>
      </c>
      <c r="AJ79" s="35">
        <v>677966.10169491533</v>
      </c>
      <c r="AK79" s="35">
        <v>677966.10169491533</v>
      </c>
      <c r="AL79" s="35">
        <v>677966.10169491533</v>
      </c>
      <c r="AM79" s="35">
        <v>677966.10169491533</v>
      </c>
      <c r="AN79" s="35">
        <v>677966.10169491533</v>
      </c>
      <c r="AO79" s="35">
        <v>677966.10169491533</v>
      </c>
      <c r="AP79" s="35">
        <v>677966.10169491533</v>
      </c>
      <c r="AQ79" s="35">
        <v>677966.10169491533</v>
      </c>
      <c r="AR79" s="35">
        <v>677966.10169491533</v>
      </c>
      <c r="AS79" s="35">
        <v>677966.10169491533</v>
      </c>
      <c r="AT79" s="35">
        <v>677966.10169491533</v>
      </c>
      <c r="AU79" s="35">
        <v>677966.10169491533</v>
      </c>
      <c r="AV79" s="35">
        <v>677966.10169491533</v>
      </c>
      <c r="AW79" s="35">
        <v>677966.10169491533</v>
      </c>
      <c r="AX79" s="35">
        <v>677966.10169491533</v>
      </c>
      <c r="AY79" s="35">
        <v>677966.10169491533</v>
      </c>
      <c r="AZ79" s="35">
        <v>677966.10169491533</v>
      </c>
      <c r="BA79" s="35">
        <v>677966.10169491533</v>
      </c>
      <c r="BB79" s="35">
        <v>677966.10169491533</v>
      </c>
      <c r="BC79" s="35">
        <v>677966.10169491533</v>
      </c>
      <c r="BD79" s="35">
        <v>677966.10169491533</v>
      </c>
      <c r="BE79" s="35">
        <v>677966.10169491533</v>
      </c>
      <c r="BF79" s="35">
        <v>677966.10169491533</v>
      </c>
      <c r="BG79" s="35">
        <v>677966.10169491533</v>
      </c>
      <c r="BH79" s="35">
        <v>677966.10169491533</v>
      </c>
      <c r="BI79" s="35">
        <v>677966.10169491533</v>
      </c>
      <c r="BJ79" s="35">
        <v>677966.10169491533</v>
      </c>
      <c r="BK79" s="35">
        <v>677966.10169491533</v>
      </c>
      <c r="BL79" s="35">
        <v>677966.10169491533</v>
      </c>
      <c r="BM79" s="35">
        <v>677966.10169491533</v>
      </c>
      <c r="BN79" s="35">
        <v>677966.10169491533</v>
      </c>
      <c r="BO79" s="35">
        <v>677966.10169491533</v>
      </c>
      <c r="BP79" s="35">
        <v>677966.10169491533</v>
      </c>
      <c r="BQ79" s="35">
        <v>677966.10169491533</v>
      </c>
      <c r="BR79" s="35">
        <v>677966.10169491533</v>
      </c>
      <c r="BS79" s="35">
        <v>677966.10169491533</v>
      </c>
      <c r="BT79" s="35">
        <v>677966.10169491533</v>
      </c>
      <c r="BU79" s="35">
        <v>677966.10169491533</v>
      </c>
      <c r="BV79" s="35">
        <v>677966.10169491533</v>
      </c>
      <c r="BW79" s="35">
        <v>677966.10169491533</v>
      </c>
      <c r="BX79" s="35">
        <v>677966.10169491533</v>
      </c>
      <c r="BY79" s="35">
        <v>677966.10169491533</v>
      </c>
      <c r="BZ79" s="35">
        <v>677966.10169491533</v>
      </c>
      <c r="CA79" s="35">
        <v>677966.10169491533</v>
      </c>
      <c r="CB79" s="35">
        <v>677966.10169491533</v>
      </c>
      <c r="CC79" s="35">
        <v>677966.10169491533</v>
      </c>
      <c r="CD79" s="35">
        <v>677966.10169491533</v>
      </c>
      <c r="CE79" s="35">
        <v>677966.10169491533</v>
      </c>
      <c r="CF79" s="35">
        <v>677966.10169491533</v>
      </c>
      <c r="CG79" s="35">
        <v>677966.10169491533</v>
      </c>
      <c r="CH79" s="35">
        <v>677966.10169491533</v>
      </c>
      <c r="CI79" s="35">
        <v>677966.10169491533</v>
      </c>
      <c r="CJ79" s="35">
        <v>677966.10169491533</v>
      </c>
      <c r="CK79" s="35">
        <v>677966.10169491533</v>
      </c>
      <c r="CL79" s="35">
        <v>677966.10169491533</v>
      </c>
      <c r="CM79" s="35">
        <v>677966.10169491533</v>
      </c>
      <c r="CN79" s="35">
        <v>677966.10169491533</v>
      </c>
      <c r="CO79" s="35">
        <v>677966.10169491533</v>
      </c>
      <c r="CP79" s="35">
        <v>677966.10169491533</v>
      </c>
      <c r="CQ79" s="35">
        <v>677966.10169491533</v>
      </c>
      <c r="CR79" s="35">
        <v>677966.10169491533</v>
      </c>
      <c r="CS79" s="35">
        <v>677966.10169491533</v>
      </c>
      <c r="CT79" s="35">
        <v>677966.10169491533</v>
      </c>
      <c r="CU79" s="35">
        <v>677966.10169491533</v>
      </c>
      <c r="CV79" s="35">
        <v>677966.10169491533</v>
      </c>
      <c r="CW79" s="35">
        <v>677966.10169491533</v>
      </c>
      <c r="CX79" s="35">
        <v>677966.10169491533</v>
      </c>
      <c r="CY79" s="35">
        <v>677966.10169491533</v>
      </c>
      <c r="CZ79" s="35">
        <v>677966.10169491533</v>
      </c>
      <c r="DA79" s="35">
        <v>677966.10169491533</v>
      </c>
      <c r="DB79" s="35">
        <v>677966.10169491533</v>
      </c>
      <c r="DC79" s="35">
        <v>677966.10169491533</v>
      </c>
      <c r="DD79" s="35">
        <v>677966.10169491533</v>
      </c>
      <c r="DE79" s="35">
        <v>677966.10169491533</v>
      </c>
      <c r="DF79" s="35">
        <v>677966.10169491533</v>
      </c>
      <c r="DG79" s="35">
        <v>677966.10169491533</v>
      </c>
      <c r="DH79" s="35">
        <v>677966.10169491533</v>
      </c>
      <c r="DI79" s="35">
        <v>677966.10169491533</v>
      </c>
      <c r="DJ79" s="35">
        <v>677966.10169491533</v>
      </c>
      <c r="DK79" s="35">
        <v>677966.10169491533</v>
      </c>
      <c r="DL79" s="35">
        <v>677966.10169491533</v>
      </c>
      <c r="DM79" s="35">
        <v>677966.10169491533</v>
      </c>
      <c r="DN79" s="35">
        <v>677966.10169491533</v>
      </c>
      <c r="DO79" s="35">
        <v>677966.10169491533</v>
      </c>
      <c r="DP79" s="35">
        <v>677966.10169491533</v>
      </c>
      <c r="DQ79" s="35">
        <v>677966.10169491533</v>
      </c>
      <c r="DR79" s="35">
        <v>677966.10169491533</v>
      </c>
      <c r="DS79" s="35">
        <v>677966.10169491533</v>
      </c>
      <c r="DT79" s="35">
        <v>677966.10169491533</v>
      </c>
      <c r="DU79" s="35">
        <v>677966.10169491533</v>
      </c>
    </row>
    <row r="80" spans="1:125" x14ac:dyDescent="0.25">
      <c r="B80" s="135"/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</row>
    <row r="81" spans="1:132" s="9" customFormat="1" x14ac:dyDescent="0.25">
      <c r="A81" s="160" t="s">
        <v>7</v>
      </c>
      <c r="B81" s="134" t="s">
        <v>86</v>
      </c>
      <c r="C81" s="22" t="s">
        <v>1</v>
      </c>
      <c r="D81" s="23">
        <v>41944</v>
      </c>
      <c r="E81" s="23">
        <v>41974</v>
      </c>
      <c r="F81" s="23">
        <v>42005</v>
      </c>
      <c r="G81" s="23">
        <v>42036</v>
      </c>
      <c r="H81" s="23">
        <v>42064</v>
      </c>
      <c r="I81" s="23">
        <v>42095</v>
      </c>
      <c r="J81" s="23">
        <v>42125</v>
      </c>
      <c r="K81" s="23">
        <v>42156</v>
      </c>
      <c r="L81" s="23">
        <v>42186</v>
      </c>
      <c r="M81" s="23">
        <v>42217</v>
      </c>
      <c r="N81" s="23">
        <v>42248</v>
      </c>
      <c r="O81" s="23">
        <v>42278</v>
      </c>
      <c r="P81" s="23">
        <v>42309</v>
      </c>
      <c r="Q81" s="23">
        <v>42339</v>
      </c>
      <c r="R81" s="23">
        <v>42370</v>
      </c>
      <c r="S81" s="23">
        <v>42401</v>
      </c>
      <c r="T81" s="23">
        <v>42430</v>
      </c>
      <c r="U81" s="23">
        <v>42461</v>
      </c>
      <c r="V81" s="23">
        <v>42491</v>
      </c>
      <c r="W81" s="23">
        <v>42522</v>
      </c>
      <c r="X81" s="23">
        <v>42552</v>
      </c>
      <c r="Y81" s="23">
        <v>42583</v>
      </c>
      <c r="Z81" s="23">
        <v>42614</v>
      </c>
      <c r="AA81" s="23">
        <v>42644</v>
      </c>
      <c r="AB81" s="23">
        <v>42675</v>
      </c>
      <c r="AC81" s="23">
        <v>42705</v>
      </c>
      <c r="AD81" s="23">
        <v>42736</v>
      </c>
      <c r="AE81" s="23">
        <v>42767</v>
      </c>
      <c r="AF81" s="23">
        <v>42795</v>
      </c>
      <c r="AG81" s="23">
        <v>42826</v>
      </c>
      <c r="AH81" s="23">
        <v>42856</v>
      </c>
      <c r="AI81" s="23">
        <v>42887</v>
      </c>
      <c r="AJ81" s="23">
        <v>42917</v>
      </c>
      <c r="AK81" s="23">
        <v>42948</v>
      </c>
      <c r="AL81" s="23">
        <v>42979</v>
      </c>
      <c r="AM81" s="23">
        <v>43009</v>
      </c>
      <c r="AN81" s="23">
        <v>43040</v>
      </c>
      <c r="AO81" s="23">
        <v>43070</v>
      </c>
      <c r="AP81" s="23">
        <v>43101</v>
      </c>
      <c r="AQ81" s="23">
        <v>43132</v>
      </c>
      <c r="AR81" s="23">
        <v>43160</v>
      </c>
      <c r="AS81" s="23">
        <v>43191</v>
      </c>
      <c r="AT81" s="23">
        <v>43221</v>
      </c>
      <c r="AU81" s="23">
        <v>43252</v>
      </c>
      <c r="AV81" s="23">
        <v>43282</v>
      </c>
      <c r="AW81" s="23">
        <v>43313</v>
      </c>
      <c r="AX81" s="23">
        <v>43344</v>
      </c>
      <c r="AY81" s="23">
        <v>43374</v>
      </c>
      <c r="AZ81" s="23">
        <v>43405</v>
      </c>
      <c r="BA81" s="23">
        <v>43435</v>
      </c>
      <c r="BB81" s="23">
        <v>43466</v>
      </c>
      <c r="BC81" s="23">
        <v>43497</v>
      </c>
      <c r="BD81" s="23">
        <v>43525</v>
      </c>
      <c r="BE81" s="23">
        <v>43556</v>
      </c>
      <c r="BF81" s="23">
        <v>43586</v>
      </c>
      <c r="BG81" s="23">
        <v>43617</v>
      </c>
      <c r="BH81" s="23">
        <v>43647</v>
      </c>
      <c r="BI81" s="23">
        <v>43678</v>
      </c>
      <c r="BJ81" s="23">
        <v>43709</v>
      </c>
      <c r="BK81" s="23">
        <v>43739</v>
      </c>
      <c r="BL81" s="23">
        <v>43770</v>
      </c>
      <c r="BM81" s="23">
        <v>43800</v>
      </c>
      <c r="BN81" s="23">
        <v>43831</v>
      </c>
      <c r="BO81" s="23">
        <v>43862</v>
      </c>
      <c r="BP81" s="23">
        <v>43891</v>
      </c>
      <c r="BQ81" s="23">
        <v>43922</v>
      </c>
      <c r="BR81" s="23">
        <v>43952</v>
      </c>
      <c r="BS81" s="23">
        <v>43983</v>
      </c>
      <c r="BT81" s="23">
        <v>44013</v>
      </c>
      <c r="BU81" s="23">
        <v>44044</v>
      </c>
      <c r="BV81" s="23">
        <v>44075</v>
      </c>
      <c r="BW81" s="23">
        <v>44105</v>
      </c>
      <c r="BX81" s="23">
        <v>44136</v>
      </c>
      <c r="BY81" s="23">
        <v>44166</v>
      </c>
      <c r="BZ81" s="23">
        <v>44197</v>
      </c>
      <c r="CA81" s="23">
        <v>44228</v>
      </c>
      <c r="CB81" s="23">
        <v>44256</v>
      </c>
      <c r="CC81" s="23">
        <v>44287</v>
      </c>
      <c r="CD81" s="23">
        <v>44317</v>
      </c>
      <c r="CE81" s="23">
        <v>44348</v>
      </c>
      <c r="CF81" s="23">
        <v>44378</v>
      </c>
      <c r="CG81" s="23">
        <v>44409</v>
      </c>
      <c r="CH81" s="23">
        <v>44440</v>
      </c>
      <c r="CI81" s="23">
        <v>44470</v>
      </c>
      <c r="CJ81" s="23">
        <v>44501</v>
      </c>
      <c r="CK81" s="23">
        <v>44531</v>
      </c>
      <c r="CL81" s="23">
        <v>44562</v>
      </c>
      <c r="CM81" s="23">
        <v>44593</v>
      </c>
      <c r="CN81" s="23">
        <v>44621</v>
      </c>
      <c r="CO81" s="23">
        <v>44652</v>
      </c>
      <c r="CP81" s="23">
        <v>44682</v>
      </c>
      <c r="CQ81" s="23">
        <v>44713</v>
      </c>
      <c r="CR81" s="23">
        <v>44743</v>
      </c>
      <c r="CS81" s="23">
        <v>44774</v>
      </c>
      <c r="CT81" s="23">
        <v>44805</v>
      </c>
      <c r="CU81" s="23">
        <v>44835</v>
      </c>
      <c r="CV81" s="23">
        <v>44866</v>
      </c>
      <c r="CW81" s="23">
        <v>44896</v>
      </c>
      <c r="CX81" s="23">
        <v>44927</v>
      </c>
      <c r="CY81" s="23">
        <v>44958</v>
      </c>
      <c r="CZ81" s="23">
        <v>44986</v>
      </c>
      <c r="DA81" s="23">
        <v>45017</v>
      </c>
      <c r="DB81" s="23">
        <v>45047</v>
      </c>
      <c r="DC81" s="23">
        <v>45078</v>
      </c>
      <c r="DD81" s="23">
        <v>45108</v>
      </c>
      <c r="DE81" s="23">
        <v>45139</v>
      </c>
      <c r="DF81" s="23">
        <v>45170</v>
      </c>
      <c r="DG81" s="23">
        <v>45200</v>
      </c>
      <c r="DH81" s="23">
        <v>45231</v>
      </c>
      <c r="DI81" s="23">
        <v>45261</v>
      </c>
      <c r="DJ81" s="23">
        <v>45292</v>
      </c>
      <c r="DK81" s="23">
        <v>45323</v>
      </c>
      <c r="DL81" s="23">
        <v>45352</v>
      </c>
      <c r="DM81" s="23">
        <v>45383</v>
      </c>
      <c r="DN81" s="23">
        <v>45413</v>
      </c>
      <c r="DO81" s="23">
        <v>45444</v>
      </c>
      <c r="DP81" s="23">
        <v>45474</v>
      </c>
      <c r="DQ81" s="23">
        <v>45505</v>
      </c>
      <c r="DR81" s="23">
        <v>45536</v>
      </c>
      <c r="DS81" s="23">
        <v>45566</v>
      </c>
      <c r="DT81" s="23">
        <v>45597</v>
      </c>
      <c r="DU81" s="23">
        <v>45627</v>
      </c>
    </row>
    <row r="82" spans="1:132" x14ac:dyDescent="0.25">
      <c r="A82" s="11" t="s">
        <v>85</v>
      </c>
      <c r="B82" s="133">
        <v>0.02</v>
      </c>
      <c r="C82" s="12">
        <v>13126833.333333317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116166.66666666667</v>
      </c>
      <c r="N82" s="13">
        <v>116166.66666666667</v>
      </c>
      <c r="O82" s="13">
        <v>116166.66666666667</v>
      </c>
      <c r="P82" s="13">
        <v>116166.66666666667</v>
      </c>
      <c r="Q82" s="13">
        <v>116166.66666666667</v>
      </c>
      <c r="R82" s="13">
        <v>116166.66666666667</v>
      </c>
      <c r="S82" s="13">
        <v>116166.66666666667</v>
      </c>
      <c r="T82" s="13">
        <v>116166.66666666667</v>
      </c>
      <c r="U82" s="13">
        <v>116166.66666666667</v>
      </c>
      <c r="V82" s="13">
        <v>116166.66666666667</v>
      </c>
      <c r="W82" s="13">
        <v>116166.66666666667</v>
      </c>
      <c r="X82" s="13">
        <v>116166.66666666667</v>
      </c>
      <c r="Y82" s="13">
        <v>116166.66666666667</v>
      </c>
      <c r="Z82" s="13">
        <v>116166.66666666667</v>
      </c>
      <c r="AA82" s="13">
        <v>116166.66666666667</v>
      </c>
      <c r="AB82" s="13">
        <v>116166.66666666667</v>
      </c>
      <c r="AC82" s="13">
        <v>116166.66666666667</v>
      </c>
      <c r="AD82" s="13">
        <v>116166.66666666667</v>
      </c>
      <c r="AE82" s="13">
        <v>116166.66666666667</v>
      </c>
      <c r="AF82" s="13">
        <v>116166.66666666667</v>
      </c>
      <c r="AG82" s="13">
        <v>116166.66666666667</v>
      </c>
      <c r="AH82" s="13">
        <v>116166.66666666667</v>
      </c>
      <c r="AI82" s="13">
        <v>116166.66666666667</v>
      </c>
      <c r="AJ82" s="13">
        <v>116166.66666666667</v>
      </c>
      <c r="AK82" s="13">
        <v>116166.66666666667</v>
      </c>
      <c r="AL82" s="13">
        <v>116166.66666666667</v>
      </c>
      <c r="AM82" s="13">
        <v>116166.66666666667</v>
      </c>
      <c r="AN82" s="13">
        <v>116166.66666666667</v>
      </c>
      <c r="AO82" s="13">
        <v>116166.66666666667</v>
      </c>
      <c r="AP82" s="13">
        <v>116166.66666666667</v>
      </c>
      <c r="AQ82" s="13">
        <v>116166.66666666667</v>
      </c>
      <c r="AR82" s="13">
        <v>116166.66666666667</v>
      </c>
      <c r="AS82" s="13">
        <v>116166.66666666667</v>
      </c>
      <c r="AT82" s="13">
        <v>116166.66666666667</v>
      </c>
      <c r="AU82" s="13">
        <v>116166.66666666667</v>
      </c>
      <c r="AV82" s="13">
        <v>116166.66666666667</v>
      </c>
      <c r="AW82" s="13">
        <v>116166.66666666667</v>
      </c>
      <c r="AX82" s="13">
        <v>116166.66666666667</v>
      </c>
      <c r="AY82" s="13">
        <v>116166.66666666667</v>
      </c>
      <c r="AZ82" s="13">
        <v>116166.66666666667</v>
      </c>
      <c r="BA82" s="13">
        <v>116166.66666666667</v>
      </c>
      <c r="BB82" s="13">
        <v>116166.66666666667</v>
      </c>
      <c r="BC82" s="13">
        <v>116166.66666666667</v>
      </c>
      <c r="BD82" s="13">
        <v>116166.66666666667</v>
      </c>
      <c r="BE82" s="13">
        <v>116166.66666666667</v>
      </c>
      <c r="BF82" s="13">
        <v>116166.66666666667</v>
      </c>
      <c r="BG82" s="13">
        <v>116166.66666666667</v>
      </c>
      <c r="BH82" s="13">
        <v>116166.66666666667</v>
      </c>
      <c r="BI82" s="13">
        <v>116166.66666666667</v>
      </c>
      <c r="BJ82" s="13">
        <v>116166.66666666667</v>
      </c>
      <c r="BK82" s="13">
        <v>116166.66666666667</v>
      </c>
      <c r="BL82" s="13">
        <v>116166.66666666667</v>
      </c>
      <c r="BM82" s="13">
        <v>116166.66666666667</v>
      </c>
      <c r="BN82" s="13">
        <v>116166.66666666667</v>
      </c>
      <c r="BO82" s="13">
        <v>116166.66666666667</v>
      </c>
      <c r="BP82" s="13">
        <v>116166.66666666667</v>
      </c>
      <c r="BQ82" s="13">
        <v>116166.66666666667</v>
      </c>
      <c r="BR82" s="13">
        <v>116166.66666666667</v>
      </c>
      <c r="BS82" s="13">
        <v>116166.66666666667</v>
      </c>
      <c r="BT82" s="13">
        <v>116166.66666666667</v>
      </c>
      <c r="BU82" s="13">
        <v>116166.66666666667</v>
      </c>
      <c r="BV82" s="13">
        <v>116166.66666666667</v>
      </c>
      <c r="BW82" s="13">
        <v>116166.66666666667</v>
      </c>
      <c r="BX82" s="13">
        <v>116166.66666666667</v>
      </c>
      <c r="BY82" s="13">
        <v>116166.66666666667</v>
      </c>
      <c r="BZ82" s="13">
        <v>116166.66666666667</v>
      </c>
      <c r="CA82" s="13">
        <v>116166.66666666667</v>
      </c>
      <c r="CB82" s="13">
        <v>116166.66666666667</v>
      </c>
      <c r="CC82" s="13">
        <v>116166.66666666667</v>
      </c>
      <c r="CD82" s="13">
        <v>116166.66666666667</v>
      </c>
      <c r="CE82" s="13">
        <v>116166.66666666667</v>
      </c>
      <c r="CF82" s="13">
        <v>116166.66666666667</v>
      </c>
      <c r="CG82" s="13">
        <v>116166.66666666667</v>
      </c>
      <c r="CH82" s="13">
        <v>116166.66666666667</v>
      </c>
      <c r="CI82" s="13">
        <v>116166.66666666667</v>
      </c>
      <c r="CJ82" s="13">
        <v>116166.66666666667</v>
      </c>
      <c r="CK82" s="13">
        <v>116166.66666666667</v>
      </c>
      <c r="CL82" s="13">
        <v>116166.66666666667</v>
      </c>
      <c r="CM82" s="13">
        <v>116166.66666666667</v>
      </c>
      <c r="CN82" s="13">
        <v>116166.66666666667</v>
      </c>
      <c r="CO82" s="13">
        <v>116166.66666666667</v>
      </c>
      <c r="CP82" s="13">
        <v>116166.66666666667</v>
      </c>
      <c r="CQ82" s="13">
        <v>116166.66666666667</v>
      </c>
      <c r="CR82" s="13">
        <v>116166.66666666667</v>
      </c>
      <c r="CS82" s="13">
        <v>116166.66666666667</v>
      </c>
      <c r="CT82" s="13">
        <v>116166.66666666667</v>
      </c>
      <c r="CU82" s="13">
        <v>116166.66666666667</v>
      </c>
      <c r="CV82" s="13">
        <v>116166.66666666667</v>
      </c>
      <c r="CW82" s="13">
        <v>116166.66666666667</v>
      </c>
      <c r="CX82" s="13">
        <v>116166.66666666667</v>
      </c>
      <c r="CY82" s="13">
        <v>116166.66666666667</v>
      </c>
      <c r="CZ82" s="13">
        <v>116166.66666666667</v>
      </c>
      <c r="DA82" s="13">
        <v>116166.66666666667</v>
      </c>
      <c r="DB82" s="13">
        <v>116166.66666666667</v>
      </c>
      <c r="DC82" s="13">
        <v>116166.66666666667</v>
      </c>
      <c r="DD82" s="13">
        <v>116166.66666666667</v>
      </c>
      <c r="DE82" s="13">
        <v>116166.66666666667</v>
      </c>
      <c r="DF82" s="13">
        <v>116166.66666666667</v>
      </c>
      <c r="DG82" s="13">
        <v>116166.66666666667</v>
      </c>
      <c r="DH82" s="13">
        <v>116166.66666666667</v>
      </c>
      <c r="DI82" s="13">
        <v>116166.66666666667</v>
      </c>
      <c r="DJ82" s="13">
        <v>116166.66666666667</v>
      </c>
      <c r="DK82" s="13">
        <v>116166.66666666667</v>
      </c>
      <c r="DL82" s="13">
        <v>116166.66666666667</v>
      </c>
      <c r="DM82" s="13">
        <v>116166.66666666667</v>
      </c>
      <c r="DN82" s="13">
        <v>116166.66666666667</v>
      </c>
      <c r="DO82" s="13">
        <v>116166.66666666667</v>
      </c>
      <c r="DP82" s="13">
        <v>116166.66666666667</v>
      </c>
      <c r="DQ82" s="13">
        <v>116166.66666666667</v>
      </c>
      <c r="DR82" s="13">
        <v>116166.66666666667</v>
      </c>
      <c r="DS82" s="13">
        <v>116166.66666666667</v>
      </c>
      <c r="DT82" s="13">
        <v>116166.66666666667</v>
      </c>
      <c r="DU82" s="13">
        <v>116166.66666666667</v>
      </c>
    </row>
    <row r="83" spans="1:132" x14ac:dyDescent="0.25">
      <c r="A83" s="11" t="s">
        <v>114</v>
      </c>
      <c r="B83" s="135">
        <v>9600</v>
      </c>
      <c r="C83" s="12">
        <v>96000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89">
        <v>9600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9600</v>
      </c>
      <c r="Z83" s="89">
        <v>0</v>
      </c>
      <c r="AA83" s="89">
        <v>0</v>
      </c>
      <c r="AB83" s="89">
        <v>0</v>
      </c>
      <c r="AC83" s="89">
        <v>0</v>
      </c>
      <c r="AD83" s="89">
        <v>0</v>
      </c>
      <c r="AE83" s="89">
        <v>0</v>
      </c>
      <c r="AF83" s="89">
        <v>0</v>
      </c>
      <c r="AG83" s="89">
        <v>0</v>
      </c>
      <c r="AH83" s="89">
        <v>0</v>
      </c>
      <c r="AI83" s="89">
        <v>0</v>
      </c>
      <c r="AJ83" s="89">
        <v>0</v>
      </c>
      <c r="AK83" s="89">
        <v>9600</v>
      </c>
      <c r="AL83" s="89">
        <v>0</v>
      </c>
      <c r="AM83" s="89">
        <v>0</v>
      </c>
      <c r="AN83" s="89">
        <v>0</v>
      </c>
      <c r="AO83" s="89">
        <v>0</v>
      </c>
      <c r="AP83" s="89">
        <v>0</v>
      </c>
      <c r="AQ83" s="89">
        <v>0</v>
      </c>
      <c r="AR83" s="89">
        <v>0</v>
      </c>
      <c r="AS83" s="89">
        <v>0</v>
      </c>
      <c r="AT83" s="89">
        <v>0</v>
      </c>
      <c r="AU83" s="89">
        <v>0</v>
      </c>
      <c r="AV83" s="89">
        <v>0</v>
      </c>
      <c r="AW83" s="89">
        <v>9600</v>
      </c>
      <c r="AX83" s="89">
        <v>0</v>
      </c>
      <c r="AY83" s="89">
        <v>0</v>
      </c>
      <c r="AZ83" s="89">
        <v>0</v>
      </c>
      <c r="BA83" s="89">
        <v>0</v>
      </c>
      <c r="BB83" s="89">
        <v>0</v>
      </c>
      <c r="BC83" s="89">
        <v>0</v>
      </c>
      <c r="BD83" s="89">
        <v>0</v>
      </c>
      <c r="BE83" s="89">
        <v>0</v>
      </c>
      <c r="BF83" s="89">
        <v>0</v>
      </c>
      <c r="BG83" s="89">
        <v>0</v>
      </c>
      <c r="BH83" s="89">
        <v>0</v>
      </c>
      <c r="BI83" s="89">
        <v>9600</v>
      </c>
      <c r="BJ83" s="89">
        <v>0</v>
      </c>
      <c r="BK83" s="89">
        <v>0</v>
      </c>
      <c r="BL83" s="89">
        <v>0</v>
      </c>
      <c r="BM83" s="89">
        <v>0</v>
      </c>
      <c r="BN83" s="89">
        <v>0</v>
      </c>
      <c r="BO83" s="89">
        <v>0</v>
      </c>
      <c r="BP83" s="89">
        <v>0</v>
      </c>
      <c r="BQ83" s="89">
        <v>0</v>
      </c>
      <c r="BR83" s="89">
        <v>0</v>
      </c>
      <c r="BS83" s="89">
        <v>0</v>
      </c>
      <c r="BT83" s="89">
        <v>0</v>
      </c>
      <c r="BU83" s="89">
        <v>9600</v>
      </c>
      <c r="BV83" s="89">
        <v>0</v>
      </c>
      <c r="BW83" s="89">
        <v>0</v>
      </c>
      <c r="BX83" s="89">
        <v>0</v>
      </c>
      <c r="BY83" s="89">
        <v>0</v>
      </c>
      <c r="BZ83" s="89">
        <v>0</v>
      </c>
      <c r="CA83" s="89">
        <v>0</v>
      </c>
      <c r="CB83" s="89">
        <v>0</v>
      </c>
      <c r="CC83" s="89">
        <v>0</v>
      </c>
      <c r="CD83" s="89">
        <v>0</v>
      </c>
      <c r="CE83" s="89">
        <v>0</v>
      </c>
      <c r="CF83" s="89">
        <v>0</v>
      </c>
      <c r="CG83" s="89">
        <v>9600</v>
      </c>
      <c r="CH83" s="89">
        <v>0</v>
      </c>
      <c r="CI83" s="89">
        <v>0</v>
      </c>
      <c r="CJ83" s="89">
        <v>0</v>
      </c>
      <c r="CK83" s="89">
        <v>0</v>
      </c>
      <c r="CL83" s="89">
        <v>0</v>
      </c>
      <c r="CM83" s="89">
        <v>0</v>
      </c>
      <c r="CN83" s="89">
        <v>0</v>
      </c>
      <c r="CO83" s="89">
        <v>0</v>
      </c>
      <c r="CP83" s="89">
        <v>0</v>
      </c>
      <c r="CQ83" s="89">
        <v>0</v>
      </c>
      <c r="CR83" s="89">
        <v>0</v>
      </c>
      <c r="CS83" s="89">
        <v>9600</v>
      </c>
      <c r="CT83" s="89">
        <v>0</v>
      </c>
      <c r="CU83" s="89">
        <v>0</v>
      </c>
      <c r="CV83" s="89">
        <v>0</v>
      </c>
      <c r="CW83" s="89">
        <v>0</v>
      </c>
      <c r="CX83" s="89">
        <v>0</v>
      </c>
      <c r="CY83" s="89">
        <v>0</v>
      </c>
      <c r="CZ83" s="89">
        <v>0</v>
      </c>
      <c r="DA83" s="89">
        <v>0</v>
      </c>
      <c r="DB83" s="89">
        <v>0</v>
      </c>
      <c r="DC83" s="89">
        <v>0</v>
      </c>
      <c r="DD83" s="89">
        <v>0</v>
      </c>
      <c r="DE83" s="89">
        <v>9600</v>
      </c>
      <c r="DF83" s="89">
        <v>0</v>
      </c>
      <c r="DG83" s="89">
        <v>0</v>
      </c>
      <c r="DH83" s="89">
        <v>0</v>
      </c>
      <c r="DI83" s="89">
        <v>0</v>
      </c>
      <c r="DJ83" s="89">
        <v>0</v>
      </c>
      <c r="DK83" s="89">
        <v>0</v>
      </c>
      <c r="DL83" s="89">
        <v>0</v>
      </c>
      <c r="DM83" s="89">
        <v>0</v>
      </c>
      <c r="DN83" s="89">
        <v>0</v>
      </c>
      <c r="DO83" s="89">
        <v>0</v>
      </c>
      <c r="DP83" s="89">
        <v>0</v>
      </c>
      <c r="DQ83" s="89">
        <v>9600</v>
      </c>
      <c r="DR83" s="89">
        <v>0</v>
      </c>
      <c r="DS83" s="89">
        <v>0</v>
      </c>
      <c r="DT83" s="89">
        <v>0</v>
      </c>
      <c r="DU83" s="89">
        <v>0</v>
      </c>
      <c r="DV83" s="89"/>
      <c r="DW83" s="89"/>
      <c r="DX83" s="89"/>
      <c r="DY83" s="89"/>
      <c r="DZ83" s="89"/>
      <c r="EA83" s="89"/>
      <c r="EB83" s="89"/>
    </row>
    <row r="84" spans="1:132" x14ac:dyDescent="0.25">
      <c r="A84" s="11" t="s">
        <v>87</v>
      </c>
      <c r="B84" s="135">
        <v>4000</v>
      </c>
      <c r="C84" s="12">
        <v>452000</v>
      </c>
      <c r="D84" s="89">
        <v>0</v>
      </c>
      <c r="E84" s="89">
        <v>0</v>
      </c>
      <c r="F84" s="89">
        <v>0</v>
      </c>
      <c r="G84" s="89">
        <v>0</v>
      </c>
      <c r="H84" s="89">
        <v>0</v>
      </c>
      <c r="I84" s="89">
        <v>0</v>
      </c>
      <c r="J84" s="89">
        <v>0</v>
      </c>
      <c r="K84" s="89">
        <v>0</v>
      </c>
      <c r="L84" s="89">
        <v>0</v>
      </c>
      <c r="M84" s="89">
        <v>4000</v>
      </c>
      <c r="N84" s="89">
        <v>4000</v>
      </c>
      <c r="O84" s="89">
        <v>4000</v>
      </c>
      <c r="P84" s="89">
        <v>4000</v>
      </c>
      <c r="Q84" s="89">
        <v>4000</v>
      </c>
      <c r="R84" s="89">
        <v>4000</v>
      </c>
      <c r="S84" s="89">
        <v>4000</v>
      </c>
      <c r="T84" s="89">
        <v>4000</v>
      </c>
      <c r="U84" s="89">
        <v>4000</v>
      </c>
      <c r="V84" s="89">
        <v>4000</v>
      </c>
      <c r="W84" s="89">
        <v>4000</v>
      </c>
      <c r="X84" s="89">
        <v>4000</v>
      </c>
      <c r="Y84" s="89">
        <v>4000</v>
      </c>
      <c r="Z84" s="89">
        <v>4000</v>
      </c>
      <c r="AA84" s="89">
        <v>4000</v>
      </c>
      <c r="AB84" s="89">
        <v>4000</v>
      </c>
      <c r="AC84" s="89">
        <v>4000</v>
      </c>
      <c r="AD84" s="89">
        <v>4000</v>
      </c>
      <c r="AE84" s="89">
        <v>4000</v>
      </c>
      <c r="AF84" s="89">
        <v>4000</v>
      </c>
      <c r="AG84" s="89">
        <v>4000</v>
      </c>
      <c r="AH84" s="89">
        <v>4000</v>
      </c>
      <c r="AI84" s="89">
        <v>4000</v>
      </c>
      <c r="AJ84" s="89">
        <v>4000</v>
      </c>
      <c r="AK84" s="89">
        <v>4000</v>
      </c>
      <c r="AL84" s="89">
        <v>4000</v>
      </c>
      <c r="AM84" s="89">
        <v>4000</v>
      </c>
      <c r="AN84" s="89">
        <v>4000</v>
      </c>
      <c r="AO84" s="89">
        <v>4000</v>
      </c>
      <c r="AP84" s="89">
        <v>4000</v>
      </c>
      <c r="AQ84" s="89">
        <v>4000</v>
      </c>
      <c r="AR84" s="89">
        <v>4000</v>
      </c>
      <c r="AS84" s="89">
        <v>4000</v>
      </c>
      <c r="AT84" s="89">
        <v>4000</v>
      </c>
      <c r="AU84" s="89">
        <v>4000</v>
      </c>
      <c r="AV84" s="89">
        <v>4000</v>
      </c>
      <c r="AW84" s="89">
        <v>4000</v>
      </c>
      <c r="AX84" s="89">
        <v>4000</v>
      </c>
      <c r="AY84" s="89">
        <v>4000</v>
      </c>
      <c r="AZ84" s="89">
        <v>4000</v>
      </c>
      <c r="BA84" s="89">
        <v>4000</v>
      </c>
      <c r="BB84" s="89">
        <v>4000</v>
      </c>
      <c r="BC84" s="89">
        <v>4000</v>
      </c>
      <c r="BD84" s="89">
        <v>4000</v>
      </c>
      <c r="BE84" s="89">
        <v>4000</v>
      </c>
      <c r="BF84" s="89">
        <v>4000</v>
      </c>
      <c r="BG84" s="89">
        <v>4000</v>
      </c>
      <c r="BH84" s="89">
        <v>4000</v>
      </c>
      <c r="BI84" s="89">
        <v>4000</v>
      </c>
      <c r="BJ84" s="89">
        <v>4000</v>
      </c>
      <c r="BK84" s="89">
        <v>4000</v>
      </c>
      <c r="BL84" s="89">
        <v>4000</v>
      </c>
      <c r="BM84" s="89">
        <v>4000</v>
      </c>
      <c r="BN84" s="89">
        <v>4000</v>
      </c>
      <c r="BO84" s="89">
        <v>4000</v>
      </c>
      <c r="BP84" s="89">
        <v>4000</v>
      </c>
      <c r="BQ84" s="89">
        <v>4000</v>
      </c>
      <c r="BR84" s="89">
        <v>4000</v>
      </c>
      <c r="BS84" s="89">
        <v>4000</v>
      </c>
      <c r="BT84" s="89">
        <v>4000</v>
      </c>
      <c r="BU84" s="89">
        <v>4000</v>
      </c>
      <c r="BV84" s="89">
        <v>4000</v>
      </c>
      <c r="BW84" s="89">
        <v>4000</v>
      </c>
      <c r="BX84" s="89">
        <v>4000</v>
      </c>
      <c r="BY84" s="89">
        <v>4000</v>
      </c>
      <c r="BZ84" s="89">
        <v>4000</v>
      </c>
      <c r="CA84" s="89">
        <v>4000</v>
      </c>
      <c r="CB84" s="89">
        <v>4000</v>
      </c>
      <c r="CC84" s="89">
        <v>4000</v>
      </c>
      <c r="CD84" s="89">
        <v>4000</v>
      </c>
      <c r="CE84" s="89">
        <v>4000</v>
      </c>
      <c r="CF84" s="89">
        <v>4000</v>
      </c>
      <c r="CG84" s="89">
        <v>4000</v>
      </c>
      <c r="CH84" s="89">
        <v>4000</v>
      </c>
      <c r="CI84" s="89">
        <v>4000</v>
      </c>
      <c r="CJ84" s="89">
        <v>4000</v>
      </c>
      <c r="CK84" s="89">
        <v>4000</v>
      </c>
      <c r="CL84" s="89">
        <v>4000</v>
      </c>
      <c r="CM84" s="89">
        <v>4000</v>
      </c>
      <c r="CN84" s="89">
        <v>4000</v>
      </c>
      <c r="CO84" s="89">
        <v>4000</v>
      </c>
      <c r="CP84" s="89">
        <v>4000</v>
      </c>
      <c r="CQ84" s="89">
        <v>4000</v>
      </c>
      <c r="CR84" s="89">
        <v>4000</v>
      </c>
      <c r="CS84" s="89">
        <v>4000</v>
      </c>
      <c r="CT84" s="89">
        <v>4000</v>
      </c>
      <c r="CU84" s="89">
        <v>4000</v>
      </c>
      <c r="CV84" s="89">
        <v>4000</v>
      </c>
      <c r="CW84" s="89">
        <v>4000</v>
      </c>
      <c r="CX84" s="89">
        <v>4000</v>
      </c>
      <c r="CY84" s="89">
        <v>4000</v>
      </c>
      <c r="CZ84" s="89">
        <v>4000</v>
      </c>
      <c r="DA84" s="89">
        <v>4000</v>
      </c>
      <c r="DB84" s="89">
        <v>4000</v>
      </c>
      <c r="DC84" s="89">
        <v>4000</v>
      </c>
      <c r="DD84" s="89">
        <v>4000</v>
      </c>
      <c r="DE84" s="89">
        <v>4000</v>
      </c>
      <c r="DF84" s="89">
        <v>4000</v>
      </c>
      <c r="DG84" s="89">
        <v>4000</v>
      </c>
      <c r="DH84" s="89">
        <v>4000</v>
      </c>
      <c r="DI84" s="89">
        <v>4000</v>
      </c>
      <c r="DJ84" s="89">
        <v>4000</v>
      </c>
      <c r="DK84" s="89">
        <v>4000</v>
      </c>
      <c r="DL84" s="89">
        <v>4000</v>
      </c>
      <c r="DM84" s="89">
        <v>4000</v>
      </c>
      <c r="DN84" s="89">
        <v>4000</v>
      </c>
      <c r="DO84" s="89">
        <v>4000</v>
      </c>
      <c r="DP84" s="89">
        <v>4000</v>
      </c>
      <c r="DQ84" s="89">
        <v>4000</v>
      </c>
      <c r="DR84" s="89">
        <v>4000</v>
      </c>
      <c r="DS84" s="89">
        <v>4000</v>
      </c>
      <c r="DT84" s="89">
        <v>4000</v>
      </c>
      <c r="DU84" s="89">
        <v>4000</v>
      </c>
    </row>
    <row r="85" spans="1:132" x14ac:dyDescent="0.25">
      <c r="A85" s="11" t="s">
        <v>88</v>
      </c>
      <c r="B85" s="135">
        <v>10000</v>
      </c>
      <c r="C85" s="12">
        <v>1130000</v>
      </c>
      <c r="D85" s="89">
        <v>0</v>
      </c>
      <c r="E85" s="89">
        <v>0</v>
      </c>
      <c r="F85" s="89">
        <v>0</v>
      </c>
      <c r="G85" s="89">
        <v>0</v>
      </c>
      <c r="H85" s="89">
        <v>0</v>
      </c>
      <c r="I85" s="89">
        <v>0</v>
      </c>
      <c r="J85" s="89">
        <v>0</v>
      </c>
      <c r="K85" s="89">
        <v>0</v>
      </c>
      <c r="L85" s="89">
        <v>0</v>
      </c>
      <c r="M85" s="89">
        <v>10000</v>
      </c>
      <c r="N85" s="89">
        <v>10000</v>
      </c>
      <c r="O85" s="89">
        <v>10000</v>
      </c>
      <c r="P85" s="89">
        <v>10000</v>
      </c>
      <c r="Q85" s="89">
        <v>10000</v>
      </c>
      <c r="R85" s="89">
        <v>10000</v>
      </c>
      <c r="S85" s="89">
        <v>10000</v>
      </c>
      <c r="T85" s="89">
        <v>10000</v>
      </c>
      <c r="U85" s="89">
        <v>10000</v>
      </c>
      <c r="V85" s="89">
        <v>10000</v>
      </c>
      <c r="W85" s="89">
        <v>10000</v>
      </c>
      <c r="X85" s="89">
        <v>10000</v>
      </c>
      <c r="Y85" s="89">
        <v>10000</v>
      </c>
      <c r="Z85" s="89">
        <v>10000</v>
      </c>
      <c r="AA85" s="89">
        <v>10000</v>
      </c>
      <c r="AB85" s="89">
        <v>10000</v>
      </c>
      <c r="AC85" s="89">
        <v>10000</v>
      </c>
      <c r="AD85" s="89">
        <v>10000</v>
      </c>
      <c r="AE85" s="89">
        <v>10000</v>
      </c>
      <c r="AF85" s="89">
        <v>10000</v>
      </c>
      <c r="AG85" s="89">
        <v>10000</v>
      </c>
      <c r="AH85" s="89">
        <v>10000</v>
      </c>
      <c r="AI85" s="89">
        <v>10000</v>
      </c>
      <c r="AJ85" s="89">
        <v>10000</v>
      </c>
      <c r="AK85" s="89">
        <v>10000</v>
      </c>
      <c r="AL85" s="89">
        <v>10000</v>
      </c>
      <c r="AM85" s="89">
        <v>10000</v>
      </c>
      <c r="AN85" s="89">
        <v>10000</v>
      </c>
      <c r="AO85" s="89">
        <v>10000</v>
      </c>
      <c r="AP85" s="89">
        <v>10000</v>
      </c>
      <c r="AQ85" s="89">
        <v>10000</v>
      </c>
      <c r="AR85" s="89">
        <v>10000</v>
      </c>
      <c r="AS85" s="89">
        <v>10000</v>
      </c>
      <c r="AT85" s="89">
        <v>10000</v>
      </c>
      <c r="AU85" s="89">
        <v>10000</v>
      </c>
      <c r="AV85" s="89">
        <v>10000</v>
      </c>
      <c r="AW85" s="89">
        <v>10000</v>
      </c>
      <c r="AX85" s="89">
        <v>10000</v>
      </c>
      <c r="AY85" s="89">
        <v>10000</v>
      </c>
      <c r="AZ85" s="89">
        <v>10000</v>
      </c>
      <c r="BA85" s="89">
        <v>10000</v>
      </c>
      <c r="BB85" s="89">
        <v>10000</v>
      </c>
      <c r="BC85" s="89">
        <v>10000</v>
      </c>
      <c r="BD85" s="89">
        <v>10000</v>
      </c>
      <c r="BE85" s="89">
        <v>10000</v>
      </c>
      <c r="BF85" s="89">
        <v>10000</v>
      </c>
      <c r="BG85" s="89">
        <v>10000</v>
      </c>
      <c r="BH85" s="89">
        <v>10000</v>
      </c>
      <c r="BI85" s="89">
        <v>10000</v>
      </c>
      <c r="BJ85" s="89">
        <v>10000</v>
      </c>
      <c r="BK85" s="89">
        <v>10000</v>
      </c>
      <c r="BL85" s="89">
        <v>10000</v>
      </c>
      <c r="BM85" s="89">
        <v>10000</v>
      </c>
      <c r="BN85" s="89">
        <v>10000</v>
      </c>
      <c r="BO85" s="89">
        <v>10000</v>
      </c>
      <c r="BP85" s="89">
        <v>10000</v>
      </c>
      <c r="BQ85" s="89">
        <v>10000</v>
      </c>
      <c r="BR85" s="89">
        <v>10000</v>
      </c>
      <c r="BS85" s="89">
        <v>10000</v>
      </c>
      <c r="BT85" s="89">
        <v>10000</v>
      </c>
      <c r="BU85" s="89">
        <v>10000</v>
      </c>
      <c r="BV85" s="89">
        <v>10000</v>
      </c>
      <c r="BW85" s="89">
        <v>10000</v>
      </c>
      <c r="BX85" s="89">
        <v>10000</v>
      </c>
      <c r="BY85" s="89">
        <v>10000</v>
      </c>
      <c r="BZ85" s="89">
        <v>10000</v>
      </c>
      <c r="CA85" s="89">
        <v>10000</v>
      </c>
      <c r="CB85" s="89">
        <v>10000</v>
      </c>
      <c r="CC85" s="89">
        <v>10000</v>
      </c>
      <c r="CD85" s="89">
        <v>10000</v>
      </c>
      <c r="CE85" s="89">
        <v>10000</v>
      </c>
      <c r="CF85" s="89">
        <v>10000</v>
      </c>
      <c r="CG85" s="89">
        <v>10000</v>
      </c>
      <c r="CH85" s="89">
        <v>10000</v>
      </c>
      <c r="CI85" s="89">
        <v>10000</v>
      </c>
      <c r="CJ85" s="89">
        <v>10000</v>
      </c>
      <c r="CK85" s="89">
        <v>10000</v>
      </c>
      <c r="CL85" s="89">
        <v>10000</v>
      </c>
      <c r="CM85" s="89">
        <v>10000</v>
      </c>
      <c r="CN85" s="89">
        <v>10000</v>
      </c>
      <c r="CO85" s="89">
        <v>10000</v>
      </c>
      <c r="CP85" s="89">
        <v>10000</v>
      </c>
      <c r="CQ85" s="89">
        <v>10000</v>
      </c>
      <c r="CR85" s="89">
        <v>10000</v>
      </c>
      <c r="CS85" s="89">
        <v>10000</v>
      </c>
      <c r="CT85" s="89">
        <v>10000</v>
      </c>
      <c r="CU85" s="89">
        <v>10000</v>
      </c>
      <c r="CV85" s="89">
        <v>10000</v>
      </c>
      <c r="CW85" s="89">
        <v>10000</v>
      </c>
      <c r="CX85" s="89">
        <v>10000</v>
      </c>
      <c r="CY85" s="89">
        <v>10000</v>
      </c>
      <c r="CZ85" s="89">
        <v>10000</v>
      </c>
      <c r="DA85" s="89">
        <v>10000</v>
      </c>
      <c r="DB85" s="89">
        <v>10000</v>
      </c>
      <c r="DC85" s="89">
        <v>10000</v>
      </c>
      <c r="DD85" s="89">
        <v>10000</v>
      </c>
      <c r="DE85" s="89">
        <v>10000</v>
      </c>
      <c r="DF85" s="89">
        <v>10000</v>
      </c>
      <c r="DG85" s="89">
        <v>10000</v>
      </c>
      <c r="DH85" s="89">
        <v>10000</v>
      </c>
      <c r="DI85" s="89">
        <v>10000</v>
      </c>
      <c r="DJ85" s="89">
        <v>10000</v>
      </c>
      <c r="DK85" s="89">
        <v>10000</v>
      </c>
      <c r="DL85" s="89">
        <v>10000</v>
      </c>
      <c r="DM85" s="89">
        <v>10000</v>
      </c>
      <c r="DN85" s="89">
        <v>10000</v>
      </c>
      <c r="DO85" s="89">
        <v>10000</v>
      </c>
      <c r="DP85" s="89">
        <v>10000</v>
      </c>
      <c r="DQ85" s="89">
        <v>10000</v>
      </c>
      <c r="DR85" s="89">
        <v>10000</v>
      </c>
      <c r="DS85" s="89">
        <v>10000</v>
      </c>
      <c r="DT85" s="89">
        <v>10000</v>
      </c>
      <c r="DU85" s="89">
        <v>10000</v>
      </c>
    </row>
    <row r="86" spans="1:132" x14ac:dyDescent="0.25">
      <c r="A86" s="11" t="s">
        <v>89</v>
      </c>
      <c r="B86" s="136">
        <v>0.01</v>
      </c>
      <c r="C86" s="12">
        <v>6970000</v>
      </c>
      <c r="D86" s="89">
        <v>0</v>
      </c>
      <c r="E86" s="89">
        <v>0</v>
      </c>
      <c r="F86" s="89">
        <v>0</v>
      </c>
      <c r="G86" s="89">
        <v>0</v>
      </c>
      <c r="H86" s="89">
        <v>0</v>
      </c>
      <c r="I86" s="89">
        <v>0</v>
      </c>
      <c r="J86" s="89">
        <v>0</v>
      </c>
      <c r="K86" s="89">
        <v>0</v>
      </c>
      <c r="L86" s="89">
        <v>0</v>
      </c>
      <c r="M86" s="13">
        <v>697000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13">
        <v>697000</v>
      </c>
      <c r="Z86" s="89">
        <v>0</v>
      </c>
      <c r="AA86" s="89">
        <v>0</v>
      </c>
      <c r="AB86" s="89">
        <v>0</v>
      </c>
      <c r="AC86" s="89">
        <v>0</v>
      </c>
      <c r="AD86" s="89">
        <v>0</v>
      </c>
      <c r="AE86" s="89">
        <v>0</v>
      </c>
      <c r="AF86" s="89">
        <v>0</v>
      </c>
      <c r="AG86" s="89">
        <v>0</v>
      </c>
      <c r="AH86" s="89">
        <v>0</v>
      </c>
      <c r="AI86" s="89">
        <v>0</v>
      </c>
      <c r="AJ86" s="89">
        <v>0</v>
      </c>
      <c r="AK86" s="13">
        <v>697000</v>
      </c>
      <c r="AL86" s="89">
        <v>0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89">
        <v>0</v>
      </c>
      <c r="AS86" s="89">
        <v>0</v>
      </c>
      <c r="AT86" s="89">
        <v>0</v>
      </c>
      <c r="AU86" s="89">
        <v>0</v>
      </c>
      <c r="AV86" s="89">
        <v>0</v>
      </c>
      <c r="AW86" s="13">
        <v>697000</v>
      </c>
      <c r="AX86" s="89">
        <v>0</v>
      </c>
      <c r="AY86" s="89">
        <v>0</v>
      </c>
      <c r="AZ86" s="89">
        <v>0</v>
      </c>
      <c r="BA86" s="89">
        <v>0</v>
      </c>
      <c r="BB86" s="89">
        <v>0</v>
      </c>
      <c r="BC86" s="89">
        <v>0</v>
      </c>
      <c r="BD86" s="89">
        <v>0</v>
      </c>
      <c r="BE86" s="89">
        <v>0</v>
      </c>
      <c r="BF86" s="89">
        <v>0</v>
      </c>
      <c r="BG86" s="89">
        <v>0</v>
      </c>
      <c r="BH86" s="89">
        <v>0</v>
      </c>
      <c r="BI86" s="13">
        <v>697000</v>
      </c>
      <c r="BJ86" s="89">
        <v>0</v>
      </c>
      <c r="BK86" s="89">
        <v>0</v>
      </c>
      <c r="BL86" s="89">
        <v>0</v>
      </c>
      <c r="BM86" s="89">
        <v>0</v>
      </c>
      <c r="BN86" s="89">
        <v>0</v>
      </c>
      <c r="BO86" s="89">
        <v>0</v>
      </c>
      <c r="BP86" s="89">
        <v>0</v>
      </c>
      <c r="BQ86" s="89">
        <v>0</v>
      </c>
      <c r="BR86" s="89">
        <v>0</v>
      </c>
      <c r="BS86" s="89">
        <v>0</v>
      </c>
      <c r="BT86" s="89">
        <v>0</v>
      </c>
      <c r="BU86" s="13">
        <v>697000</v>
      </c>
      <c r="BV86" s="89">
        <v>0</v>
      </c>
      <c r="BW86" s="89">
        <v>0</v>
      </c>
      <c r="BX86" s="89">
        <v>0</v>
      </c>
      <c r="BY86" s="89">
        <v>0</v>
      </c>
      <c r="BZ86" s="89">
        <v>0</v>
      </c>
      <c r="CA86" s="89">
        <v>0</v>
      </c>
      <c r="CB86" s="89">
        <v>0</v>
      </c>
      <c r="CC86" s="89">
        <v>0</v>
      </c>
      <c r="CD86" s="89">
        <v>0</v>
      </c>
      <c r="CE86" s="89">
        <v>0</v>
      </c>
      <c r="CF86" s="89">
        <v>0</v>
      </c>
      <c r="CG86" s="13">
        <v>697000</v>
      </c>
      <c r="CH86" s="89">
        <v>0</v>
      </c>
      <c r="CI86" s="89">
        <v>0</v>
      </c>
      <c r="CJ86" s="89">
        <v>0</v>
      </c>
      <c r="CK86" s="89">
        <v>0</v>
      </c>
      <c r="CL86" s="89">
        <v>0</v>
      </c>
      <c r="CM86" s="89">
        <v>0</v>
      </c>
      <c r="CN86" s="89">
        <v>0</v>
      </c>
      <c r="CO86" s="89">
        <v>0</v>
      </c>
      <c r="CP86" s="89">
        <v>0</v>
      </c>
      <c r="CQ86" s="89">
        <v>0</v>
      </c>
      <c r="CR86" s="89">
        <v>0</v>
      </c>
      <c r="CS86" s="13">
        <v>697000</v>
      </c>
      <c r="CT86" s="89">
        <v>0</v>
      </c>
      <c r="CU86" s="89">
        <v>0</v>
      </c>
      <c r="CV86" s="89">
        <v>0</v>
      </c>
      <c r="CW86" s="89">
        <v>0</v>
      </c>
      <c r="CX86" s="89">
        <v>0</v>
      </c>
      <c r="CY86" s="89">
        <v>0</v>
      </c>
      <c r="CZ86" s="89">
        <v>0</v>
      </c>
      <c r="DA86" s="89">
        <v>0</v>
      </c>
      <c r="DB86" s="89">
        <v>0</v>
      </c>
      <c r="DC86" s="89">
        <v>0</v>
      </c>
      <c r="DD86" s="89">
        <v>0</v>
      </c>
      <c r="DE86" s="13">
        <v>697000</v>
      </c>
      <c r="DF86" s="89">
        <v>0</v>
      </c>
      <c r="DG86" s="89">
        <v>0</v>
      </c>
      <c r="DH86" s="89">
        <v>0</v>
      </c>
      <c r="DI86" s="89">
        <v>0</v>
      </c>
      <c r="DJ86" s="89">
        <v>0</v>
      </c>
      <c r="DK86" s="89">
        <v>0</v>
      </c>
      <c r="DL86" s="89">
        <v>0</v>
      </c>
      <c r="DM86" s="89">
        <v>0</v>
      </c>
      <c r="DN86" s="89">
        <v>0</v>
      </c>
      <c r="DO86" s="89">
        <v>0</v>
      </c>
      <c r="DP86" s="89">
        <v>0</v>
      </c>
      <c r="DQ86" s="13">
        <v>697000</v>
      </c>
      <c r="DR86" s="89">
        <v>0</v>
      </c>
      <c r="DS86" s="89">
        <v>0</v>
      </c>
      <c r="DT86" s="89">
        <v>0</v>
      </c>
      <c r="DU86" s="89">
        <v>0</v>
      </c>
      <c r="DV86" s="89"/>
      <c r="DW86" s="89"/>
      <c r="DX86" s="89"/>
      <c r="DY86" s="89"/>
      <c r="DZ86" s="89"/>
      <c r="EA86" s="89"/>
      <c r="EB86" s="89"/>
    </row>
    <row r="87" spans="1:132" x14ac:dyDescent="0.25">
      <c r="A87" s="11" t="s">
        <v>91</v>
      </c>
      <c r="B87" s="135">
        <v>25000</v>
      </c>
      <c r="C87" s="12">
        <v>250000</v>
      </c>
      <c r="D87" s="89">
        <v>0</v>
      </c>
      <c r="E87" s="89">
        <v>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  <c r="L87" s="89">
        <v>0</v>
      </c>
      <c r="M87" s="89">
        <v>25000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25000</v>
      </c>
      <c r="Z87" s="89">
        <v>0</v>
      </c>
      <c r="AA87" s="89">
        <v>0</v>
      </c>
      <c r="AB87" s="89">
        <v>0</v>
      </c>
      <c r="AC87" s="89">
        <v>0</v>
      </c>
      <c r="AD87" s="89">
        <v>0</v>
      </c>
      <c r="AE87" s="89">
        <v>0</v>
      </c>
      <c r="AF87" s="89">
        <v>0</v>
      </c>
      <c r="AG87" s="89">
        <v>0</v>
      </c>
      <c r="AH87" s="89">
        <v>0</v>
      </c>
      <c r="AI87" s="89">
        <v>0</v>
      </c>
      <c r="AJ87" s="89">
        <v>0</v>
      </c>
      <c r="AK87" s="89">
        <v>25000</v>
      </c>
      <c r="AL87" s="89">
        <v>0</v>
      </c>
      <c r="AM87" s="89">
        <v>0</v>
      </c>
      <c r="AN87" s="89">
        <v>0</v>
      </c>
      <c r="AO87" s="89">
        <v>0</v>
      </c>
      <c r="AP87" s="89">
        <v>0</v>
      </c>
      <c r="AQ87" s="89">
        <v>0</v>
      </c>
      <c r="AR87" s="89">
        <v>0</v>
      </c>
      <c r="AS87" s="89">
        <v>0</v>
      </c>
      <c r="AT87" s="89">
        <v>0</v>
      </c>
      <c r="AU87" s="89">
        <v>0</v>
      </c>
      <c r="AV87" s="89">
        <v>0</v>
      </c>
      <c r="AW87" s="89">
        <v>25000</v>
      </c>
      <c r="AX87" s="89">
        <v>0</v>
      </c>
      <c r="AY87" s="89">
        <v>0</v>
      </c>
      <c r="AZ87" s="89">
        <v>0</v>
      </c>
      <c r="BA87" s="89">
        <v>0</v>
      </c>
      <c r="BB87" s="89">
        <v>0</v>
      </c>
      <c r="BC87" s="89">
        <v>0</v>
      </c>
      <c r="BD87" s="89">
        <v>0</v>
      </c>
      <c r="BE87" s="89">
        <v>0</v>
      </c>
      <c r="BF87" s="89">
        <v>0</v>
      </c>
      <c r="BG87" s="89">
        <v>0</v>
      </c>
      <c r="BH87" s="89">
        <v>0</v>
      </c>
      <c r="BI87" s="89">
        <v>25000</v>
      </c>
      <c r="BJ87" s="89">
        <v>0</v>
      </c>
      <c r="BK87" s="89">
        <v>0</v>
      </c>
      <c r="BL87" s="89">
        <v>0</v>
      </c>
      <c r="BM87" s="89">
        <v>0</v>
      </c>
      <c r="BN87" s="89">
        <v>0</v>
      </c>
      <c r="BO87" s="89">
        <v>0</v>
      </c>
      <c r="BP87" s="89">
        <v>0</v>
      </c>
      <c r="BQ87" s="89">
        <v>0</v>
      </c>
      <c r="BR87" s="89">
        <v>0</v>
      </c>
      <c r="BS87" s="89">
        <v>0</v>
      </c>
      <c r="BT87" s="89">
        <v>0</v>
      </c>
      <c r="BU87" s="89">
        <v>25000</v>
      </c>
      <c r="BV87" s="89">
        <v>0</v>
      </c>
      <c r="BW87" s="89">
        <v>0</v>
      </c>
      <c r="BX87" s="89">
        <v>0</v>
      </c>
      <c r="BY87" s="89">
        <v>0</v>
      </c>
      <c r="BZ87" s="89">
        <v>0</v>
      </c>
      <c r="CA87" s="89">
        <v>0</v>
      </c>
      <c r="CB87" s="89">
        <v>0</v>
      </c>
      <c r="CC87" s="89">
        <v>0</v>
      </c>
      <c r="CD87" s="89">
        <v>0</v>
      </c>
      <c r="CE87" s="89">
        <v>0</v>
      </c>
      <c r="CF87" s="89">
        <v>0</v>
      </c>
      <c r="CG87" s="89">
        <v>25000</v>
      </c>
      <c r="CH87" s="89">
        <v>0</v>
      </c>
      <c r="CI87" s="89">
        <v>0</v>
      </c>
      <c r="CJ87" s="89">
        <v>0</v>
      </c>
      <c r="CK87" s="89">
        <v>0</v>
      </c>
      <c r="CL87" s="89">
        <v>0</v>
      </c>
      <c r="CM87" s="89">
        <v>0</v>
      </c>
      <c r="CN87" s="89">
        <v>0</v>
      </c>
      <c r="CO87" s="89">
        <v>0</v>
      </c>
      <c r="CP87" s="89">
        <v>0</v>
      </c>
      <c r="CQ87" s="89">
        <v>0</v>
      </c>
      <c r="CR87" s="89">
        <v>0</v>
      </c>
      <c r="CS87" s="89">
        <v>25000</v>
      </c>
      <c r="CT87" s="89">
        <v>0</v>
      </c>
      <c r="CU87" s="89">
        <v>0</v>
      </c>
      <c r="CV87" s="89">
        <v>0</v>
      </c>
      <c r="CW87" s="89">
        <v>0</v>
      </c>
      <c r="CX87" s="89">
        <v>0</v>
      </c>
      <c r="CY87" s="89">
        <v>0</v>
      </c>
      <c r="CZ87" s="89">
        <v>0</v>
      </c>
      <c r="DA87" s="89">
        <v>0</v>
      </c>
      <c r="DB87" s="89">
        <v>0</v>
      </c>
      <c r="DC87" s="89">
        <v>0</v>
      </c>
      <c r="DD87" s="89">
        <v>0</v>
      </c>
      <c r="DE87" s="89">
        <v>25000</v>
      </c>
      <c r="DF87" s="89">
        <v>0</v>
      </c>
      <c r="DG87" s="89">
        <v>0</v>
      </c>
      <c r="DH87" s="89">
        <v>0</v>
      </c>
      <c r="DI87" s="89">
        <v>0</v>
      </c>
      <c r="DJ87" s="89">
        <v>0</v>
      </c>
      <c r="DK87" s="89">
        <v>0</v>
      </c>
      <c r="DL87" s="89">
        <v>0</v>
      </c>
      <c r="DM87" s="89">
        <v>0</v>
      </c>
      <c r="DN87" s="89">
        <v>0</v>
      </c>
      <c r="DO87" s="89">
        <v>0</v>
      </c>
      <c r="DP87" s="89">
        <v>0</v>
      </c>
      <c r="DQ87" s="89">
        <v>25000</v>
      </c>
      <c r="DR87" s="89">
        <v>0</v>
      </c>
      <c r="DS87" s="89">
        <v>0</v>
      </c>
      <c r="DT87" s="89">
        <v>0</v>
      </c>
      <c r="DU87" s="89">
        <v>0</v>
      </c>
      <c r="DV87" s="89"/>
      <c r="DW87" s="89"/>
      <c r="DX87" s="89"/>
      <c r="DY87" s="89"/>
      <c r="DZ87" s="89"/>
      <c r="EA87" s="89"/>
      <c r="EB87" s="89"/>
    </row>
    <row r="88" spans="1:132" x14ac:dyDescent="0.25">
      <c r="A88" s="11" t="s">
        <v>113</v>
      </c>
      <c r="B88" s="135">
        <v>9000</v>
      </c>
      <c r="C88" s="12">
        <v>90000</v>
      </c>
      <c r="D88" s="89">
        <v>0</v>
      </c>
      <c r="E88" s="89">
        <v>0</v>
      </c>
      <c r="F88" s="89">
        <v>0</v>
      </c>
      <c r="G88" s="89">
        <v>0</v>
      </c>
      <c r="H88" s="89">
        <v>0</v>
      </c>
      <c r="I88" s="89">
        <v>0</v>
      </c>
      <c r="J88" s="89">
        <v>0</v>
      </c>
      <c r="K88" s="89">
        <v>0</v>
      </c>
      <c r="L88" s="89">
        <v>0</v>
      </c>
      <c r="M88" s="89">
        <v>9000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9000</v>
      </c>
      <c r="Z88" s="89">
        <v>0</v>
      </c>
      <c r="AA88" s="89">
        <v>0</v>
      </c>
      <c r="AB88" s="89">
        <v>0</v>
      </c>
      <c r="AC88" s="89">
        <v>0</v>
      </c>
      <c r="AD88" s="89">
        <v>0</v>
      </c>
      <c r="AE88" s="89">
        <v>0</v>
      </c>
      <c r="AF88" s="89">
        <v>0</v>
      </c>
      <c r="AG88" s="89">
        <v>0</v>
      </c>
      <c r="AH88" s="89">
        <v>0</v>
      </c>
      <c r="AI88" s="89">
        <v>0</v>
      </c>
      <c r="AJ88" s="89">
        <v>0</v>
      </c>
      <c r="AK88" s="89">
        <v>9000</v>
      </c>
      <c r="AL88" s="89">
        <v>0</v>
      </c>
      <c r="AM88" s="89">
        <v>0</v>
      </c>
      <c r="AN88" s="89">
        <v>0</v>
      </c>
      <c r="AO88" s="89">
        <v>0</v>
      </c>
      <c r="AP88" s="89">
        <v>0</v>
      </c>
      <c r="AQ88" s="89">
        <v>0</v>
      </c>
      <c r="AR88" s="89">
        <v>0</v>
      </c>
      <c r="AS88" s="89">
        <v>0</v>
      </c>
      <c r="AT88" s="89">
        <v>0</v>
      </c>
      <c r="AU88" s="89">
        <v>0</v>
      </c>
      <c r="AV88" s="89">
        <v>0</v>
      </c>
      <c r="AW88" s="89">
        <v>9000</v>
      </c>
      <c r="AX88" s="89">
        <v>0</v>
      </c>
      <c r="AY88" s="89">
        <v>0</v>
      </c>
      <c r="AZ88" s="89">
        <v>0</v>
      </c>
      <c r="BA88" s="89">
        <v>0</v>
      </c>
      <c r="BB88" s="89">
        <v>0</v>
      </c>
      <c r="BC88" s="89">
        <v>0</v>
      </c>
      <c r="BD88" s="89">
        <v>0</v>
      </c>
      <c r="BE88" s="89">
        <v>0</v>
      </c>
      <c r="BF88" s="89">
        <v>0</v>
      </c>
      <c r="BG88" s="89">
        <v>0</v>
      </c>
      <c r="BH88" s="89">
        <v>0</v>
      </c>
      <c r="BI88" s="89">
        <v>9000</v>
      </c>
      <c r="BJ88" s="89">
        <v>0</v>
      </c>
      <c r="BK88" s="89">
        <v>0</v>
      </c>
      <c r="BL88" s="89">
        <v>0</v>
      </c>
      <c r="BM88" s="89">
        <v>0</v>
      </c>
      <c r="BN88" s="89">
        <v>0</v>
      </c>
      <c r="BO88" s="89">
        <v>0</v>
      </c>
      <c r="BP88" s="89">
        <v>0</v>
      </c>
      <c r="BQ88" s="89">
        <v>0</v>
      </c>
      <c r="BR88" s="89">
        <v>0</v>
      </c>
      <c r="BS88" s="89">
        <v>0</v>
      </c>
      <c r="BT88" s="89">
        <v>0</v>
      </c>
      <c r="BU88" s="89">
        <v>9000</v>
      </c>
      <c r="BV88" s="89">
        <v>0</v>
      </c>
      <c r="BW88" s="89">
        <v>0</v>
      </c>
      <c r="BX88" s="89">
        <v>0</v>
      </c>
      <c r="BY88" s="89">
        <v>0</v>
      </c>
      <c r="BZ88" s="89">
        <v>0</v>
      </c>
      <c r="CA88" s="89">
        <v>0</v>
      </c>
      <c r="CB88" s="89">
        <v>0</v>
      </c>
      <c r="CC88" s="89">
        <v>0</v>
      </c>
      <c r="CD88" s="89">
        <v>0</v>
      </c>
      <c r="CE88" s="89">
        <v>0</v>
      </c>
      <c r="CF88" s="89">
        <v>0</v>
      </c>
      <c r="CG88" s="89">
        <v>9000</v>
      </c>
      <c r="CH88" s="89">
        <v>0</v>
      </c>
      <c r="CI88" s="89">
        <v>0</v>
      </c>
      <c r="CJ88" s="89">
        <v>0</v>
      </c>
      <c r="CK88" s="89">
        <v>0</v>
      </c>
      <c r="CL88" s="89">
        <v>0</v>
      </c>
      <c r="CM88" s="89">
        <v>0</v>
      </c>
      <c r="CN88" s="89">
        <v>0</v>
      </c>
      <c r="CO88" s="89">
        <v>0</v>
      </c>
      <c r="CP88" s="89">
        <v>0</v>
      </c>
      <c r="CQ88" s="89">
        <v>0</v>
      </c>
      <c r="CR88" s="89">
        <v>0</v>
      </c>
      <c r="CS88" s="89">
        <v>9000</v>
      </c>
      <c r="CT88" s="89">
        <v>0</v>
      </c>
      <c r="CU88" s="89">
        <v>0</v>
      </c>
      <c r="CV88" s="89">
        <v>0</v>
      </c>
      <c r="CW88" s="89">
        <v>0</v>
      </c>
      <c r="CX88" s="89">
        <v>0</v>
      </c>
      <c r="CY88" s="89">
        <v>0</v>
      </c>
      <c r="CZ88" s="89">
        <v>0</v>
      </c>
      <c r="DA88" s="89">
        <v>0</v>
      </c>
      <c r="DB88" s="89">
        <v>0</v>
      </c>
      <c r="DC88" s="89">
        <v>0</v>
      </c>
      <c r="DD88" s="89">
        <v>0</v>
      </c>
      <c r="DE88" s="89">
        <v>9000</v>
      </c>
      <c r="DF88" s="89">
        <v>0</v>
      </c>
      <c r="DG88" s="89">
        <v>0</v>
      </c>
      <c r="DH88" s="89">
        <v>0</v>
      </c>
      <c r="DI88" s="89">
        <v>0</v>
      </c>
      <c r="DJ88" s="89">
        <v>0</v>
      </c>
      <c r="DK88" s="89">
        <v>0</v>
      </c>
      <c r="DL88" s="89">
        <v>0</v>
      </c>
      <c r="DM88" s="89">
        <v>0</v>
      </c>
      <c r="DN88" s="89">
        <v>0</v>
      </c>
      <c r="DO88" s="89">
        <v>0</v>
      </c>
      <c r="DP88" s="89">
        <v>0</v>
      </c>
      <c r="DQ88" s="89">
        <v>9000</v>
      </c>
      <c r="DR88" s="89">
        <v>0</v>
      </c>
      <c r="DS88" s="89">
        <v>0</v>
      </c>
      <c r="DT88" s="89">
        <v>0</v>
      </c>
      <c r="DU88" s="89">
        <v>0</v>
      </c>
      <c r="DV88" s="89"/>
      <c r="DW88" s="89"/>
      <c r="DX88" s="89"/>
      <c r="DY88" s="89"/>
      <c r="DZ88" s="89"/>
      <c r="EA88" s="89"/>
      <c r="EB88" s="89"/>
    </row>
    <row r="89" spans="1:132" x14ac:dyDescent="0.25">
      <c r="A89" s="11" t="s">
        <v>230</v>
      </c>
      <c r="B89" s="135">
        <v>150000</v>
      </c>
      <c r="C89" s="12">
        <v>16950000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89">
        <v>150000</v>
      </c>
      <c r="N89" s="89">
        <v>150000</v>
      </c>
      <c r="O89" s="89">
        <v>150000</v>
      </c>
      <c r="P89" s="89">
        <v>150000</v>
      </c>
      <c r="Q89" s="89">
        <v>150000</v>
      </c>
      <c r="R89" s="89">
        <v>150000</v>
      </c>
      <c r="S89" s="89">
        <v>150000</v>
      </c>
      <c r="T89" s="89">
        <v>150000</v>
      </c>
      <c r="U89" s="89">
        <v>150000</v>
      </c>
      <c r="V89" s="89">
        <v>150000</v>
      </c>
      <c r="W89" s="89">
        <v>150000</v>
      </c>
      <c r="X89" s="89">
        <v>150000</v>
      </c>
      <c r="Y89" s="89">
        <v>150000</v>
      </c>
      <c r="Z89" s="89">
        <v>150000</v>
      </c>
      <c r="AA89" s="89">
        <v>150000</v>
      </c>
      <c r="AB89" s="89">
        <v>150000</v>
      </c>
      <c r="AC89" s="89">
        <v>150000</v>
      </c>
      <c r="AD89" s="89">
        <v>150000</v>
      </c>
      <c r="AE89" s="89">
        <v>150000</v>
      </c>
      <c r="AF89" s="89">
        <v>150000</v>
      </c>
      <c r="AG89" s="89">
        <v>150000</v>
      </c>
      <c r="AH89" s="89">
        <v>150000</v>
      </c>
      <c r="AI89" s="89">
        <v>150000</v>
      </c>
      <c r="AJ89" s="89">
        <v>150000</v>
      </c>
      <c r="AK89" s="89">
        <v>150000</v>
      </c>
      <c r="AL89" s="89">
        <v>150000</v>
      </c>
      <c r="AM89" s="89">
        <v>150000</v>
      </c>
      <c r="AN89" s="89">
        <v>150000</v>
      </c>
      <c r="AO89" s="89">
        <v>150000</v>
      </c>
      <c r="AP89" s="89">
        <v>150000</v>
      </c>
      <c r="AQ89" s="89">
        <v>150000</v>
      </c>
      <c r="AR89" s="89">
        <v>150000</v>
      </c>
      <c r="AS89" s="89">
        <v>150000</v>
      </c>
      <c r="AT89" s="89">
        <v>150000</v>
      </c>
      <c r="AU89" s="89">
        <v>150000</v>
      </c>
      <c r="AV89" s="89">
        <v>150000</v>
      </c>
      <c r="AW89" s="89">
        <v>150000</v>
      </c>
      <c r="AX89" s="89">
        <v>150000</v>
      </c>
      <c r="AY89" s="89">
        <v>150000</v>
      </c>
      <c r="AZ89" s="89">
        <v>150000</v>
      </c>
      <c r="BA89" s="89">
        <v>150000</v>
      </c>
      <c r="BB89" s="89">
        <v>150000</v>
      </c>
      <c r="BC89" s="89">
        <v>150000</v>
      </c>
      <c r="BD89" s="89">
        <v>150000</v>
      </c>
      <c r="BE89" s="89">
        <v>150000</v>
      </c>
      <c r="BF89" s="89">
        <v>150000</v>
      </c>
      <c r="BG89" s="89">
        <v>150000</v>
      </c>
      <c r="BH89" s="89">
        <v>150000</v>
      </c>
      <c r="BI89" s="89">
        <v>150000</v>
      </c>
      <c r="BJ89" s="89">
        <v>150000</v>
      </c>
      <c r="BK89" s="89">
        <v>150000</v>
      </c>
      <c r="BL89" s="89">
        <v>150000</v>
      </c>
      <c r="BM89" s="89">
        <v>150000</v>
      </c>
      <c r="BN89" s="89">
        <v>150000</v>
      </c>
      <c r="BO89" s="89">
        <v>150000</v>
      </c>
      <c r="BP89" s="89">
        <v>150000</v>
      </c>
      <c r="BQ89" s="89">
        <v>150000</v>
      </c>
      <c r="BR89" s="89">
        <v>150000</v>
      </c>
      <c r="BS89" s="89">
        <v>150000</v>
      </c>
      <c r="BT89" s="89">
        <v>150000</v>
      </c>
      <c r="BU89" s="89">
        <v>150000</v>
      </c>
      <c r="BV89" s="89">
        <v>150000</v>
      </c>
      <c r="BW89" s="89">
        <v>150000</v>
      </c>
      <c r="BX89" s="89">
        <v>150000</v>
      </c>
      <c r="BY89" s="89">
        <v>150000</v>
      </c>
      <c r="BZ89" s="89">
        <v>150000</v>
      </c>
      <c r="CA89" s="89">
        <v>150000</v>
      </c>
      <c r="CB89" s="89">
        <v>150000</v>
      </c>
      <c r="CC89" s="89">
        <v>150000</v>
      </c>
      <c r="CD89" s="89">
        <v>150000</v>
      </c>
      <c r="CE89" s="89">
        <v>150000</v>
      </c>
      <c r="CF89" s="89">
        <v>150000</v>
      </c>
      <c r="CG89" s="89">
        <v>150000</v>
      </c>
      <c r="CH89" s="89">
        <v>150000</v>
      </c>
      <c r="CI89" s="89">
        <v>150000</v>
      </c>
      <c r="CJ89" s="89">
        <v>150000</v>
      </c>
      <c r="CK89" s="89">
        <v>150000</v>
      </c>
      <c r="CL89" s="89">
        <v>150000</v>
      </c>
      <c r="CM89" s="89">
        <v>150000</v>
      </c>
      <c r="CN89" s="89">
        <v>150000</v>
      </c>
      <c r="CO89" s="89">
        <v>150000</v>
      </c>
      <c r="CP89" s="89">
        <v>150000</v>
      </c>
      <c r="CQ89" s="89">
        <v>150000</v>
      </c>
      <c r="CR89" s="89">
        <v>150000</v>
      </c>
      <c r="CS89" s="89">
        <v>150000</v>
      </c>
      <c r="CT89" s="89">
        <v>150000</v>
      </c>
      <c r="CU89" s="89">
        <v>150000</v>
      </c>
      <c r="CV89" s="89">
        <v>150000</v>
      </c>
      <c r="CW89" s="89">
        <v>150000</v>
      </c>
      <c r="CX89" s="89">
        <v>150000</v>
      </c>
      <c r="CY89" s="89">
        <v>150000</v>
      </c>
      <c r="CZ89" s="89">
        <v>150000</v>
      </c>
      <c r="DA89" s="89">
        <v>150000</v>
      </c>
      <c r="DB89" s="89">
        <v>150000</v>
      </c>
      <c r="DC89" s="89">
        <v>150000</v>
      </c>
      <c r="DD89" s="89">
        <v>150000</v>
      </c>
      <c r="DE89" s="89">
        <v>150000</v>
      </c>
      <c r="DF89" s="89">
        <v>150000</v>
      </c>
      <c r="DG89" s="89">
        <v>150000</v>
      </c>
      <c r="DH89" s="89">
        <v>150000</v>
      </c>
      <c r="DI89" s="89">
        <v>150000</v>
      </c>
      <c r="DJ89" s="89">
        <v>150000</v>
      </c>
      <c r="DK89" s="89">
        <v>150000</v>
      </c>
      <c r="DL89" s="89">
        <v>150000</v>
      </c>
      <c r="DM89" s="89">
        <v>150000</v>
      </c>
      <c r="DN89" s="89">
        <v>150000</v>
      </c>
      <c r="DO89" s="89">
        <v>150000</v>
      </c>
      <c r="DP89" s="89">
        <v>150000</v>
      </c>
      <c r="DQ89" s="89">
        <v>150000</v>
      </c>
      <c r="DR89" s="89">
        <v>150000</v>
      </c>
      <c r="DS89" s="89">
        <v>150000</v>
      </c>
      <c r="DT89" s="89">
        <v>150000</v>
      </c>
      <c r="DU89" s="89">
        <v>150000</v>
      </c>
      <c r="DV89" s="89"/>
      <c r="DW89" s="89"/>
      <c r="DX89" s="89"/>
      <c r="DY89" s="89"/>
      <c r="DZ89" s="89"/>
      <c r="EA89" s="89"/>
      <c r="EB89" s="89"/>
    </row>
    <row r="90" spans="1:132" x14ac:dyDescent="0.25">
      <c r="A90" s="11" t="s">
        <v>92</v>
      </c>
      <c r="B90" s="135">
        <v>1000</v>
      </c>
      <c r="C90" s="12">
        <v>113000</v>
      </c>
      <c r="D90" s="89">
        <v>0</v>
      </c>
      <c r="E90" s="89">
        <v>0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  <c r="L90" s="89">
        <v>0</v>
      </c>
      <c r="M90" s="89">
        <v>1000</v>
      </c>
      <c r="N90" s="89">
        <v>1000</v>
      </c>
      <c r="O90" s="89">
        <v>1000</v>
      </c>
      <c r="P90" s="89">
        <v>1000</v>
      </c>
      <c r="Q90" s="89">
        <v>1000</v>
      </c>
      <c r="R90" s="89">
        <v>1000</v>
      </c>
      <c r="S90" s="89">
        <v>1000</v>
      </c>
      <c r="T90" s="89">
        <v>1000</v>
      </c>
      <c r="U90" s="89">
        <v>1000</v>
      </c>
      <c r="V90" s="89">
        <v>1000</v>
      </c>
      <c r="W90" s="89">
        <v>1000</v>
      </c>
      <c r="X90" s="89">
        <v>1000</v>
      </c>
      <c r="Y90" s="89">
        <v>1000</v>
      </c>
      <c r="Z90" s="89">
        <v>1000</v>
      </c>
      <c r="AA90" s="89">
        <v>1000</v>
      </c>
      <c r="AB90" s="89">
        <v>1000</v>
      </c>
      <c r="AC90" s="89">
        <v>1000</v>
      </c>
      <c r="AD90" s="89">
        <v>1000</v>
      </c>
      <c r="AE90" s="89">
        <v>1000</v>
      </c>
      <c r="AF90" s="89">
        <v>1000</v>
      </c>
      <c r="AG90" s="89">
        <v>1000</v>
      </c>
      <c r="AH90" s="89">
        <v>1000</v>
      </c>
      <c r="AI90" s="89">
        <v>1000</v>
      </c>
      <c r="AJ90" s="89">
        <v>1000</v>
      </c>
      <c r="AK90" s="89">
        <v>1000</v>
      </c>
      <c r="AL90" s="89">
        <v>1000</v>
      </c>
      <c r="AM90" s="89">
        <v>1000</v>
      </c>
      <c r="AN90" s="89">
        <v>1000</v>
      </c>
      <c r="AO90" s="89">
        <v>1000</v>
      </c>
      <c r="AP90" s="89">
        <v>1000</v>
      </c>
      <c r="AQ90" s="89">
        <v>1000</v>
      </c>
      <c r="AR90" s="89">
        <v>1000</v>
      </c>
      <c r="AS90" s="89">
        <v>1000</v>
      </c>
      <c r="AT90" s="89">
        <v>1000</v>
      </c>
      <c r="AU90" s="89">
        <v>1000</v>
      </c>
      <c r="AV90" s="89">
        <v>1000</v>
      </c>
      <c r="AW90" s="89">
        <v>1000</v>
      </c>
      <c r="AX90" s="89">
        <v>1000</v>
      </c>
      <c r="AY90" s="89">
        <v>1000</v>
      </c>
      <c r="AZ90" s="89">
        <v>1000</v>
      </c>
      <c r="BA90" s="89">
        <v>1000</v>
      </c>
      <c r="BB90" s="89">
        <v>1000</v>
      </c>
      <c r="BC90" s="89">
        <v>1000</v>
      </c>
      <c r="BD90" s="89">
        <v>1000</v>
      </c>
      <c r="BE90" s="89">
        <v>1000</v>
      </c>
      <c r="BF90" s="89">
        <v>1000</v>
      </c>
      <c r="BG90" s="89">
        <v>1000</v>
      </c>
      <c r="BH90" s="89">
        <v>1000</v>
      </c>
      <c r="BI90" s="89">
        <v>1000</v>
      </c>
      <c r="BJ90" s="89">
        <v>1000</v>
      </c>
      <c r="BK90" s="89">
        <v>1000</v>
      </c>
      <c r="BL90" s="89">
        <v>1000</v>
      </c>
      <c r="BM90" s="89">
        <v>1000</v>
      </c>
      <c r="BN90" s="89">
        <v>1000</v>
      </c>
      <c r="BO90" s="89">
        <v>1000</v>
      </c>
      <c r="BP90" s="89">
        <v>1000</v>
      </c>
      <c r="BQ90" s="89">
        <v>1000</v>
      </c>
      <c r="BR90" s="89">
        <v>1000</v>
      </c>
      <c r="BS90" s="89">
        <v>1000</v>
      </c>
      <c r="BT90" s="89">
        <v>1000</v>
      </c>
      <c r="BU90" s="89">
        <v>1000</v>
      </c>
      <c r="BV90" s="89">
        <v>1000</v>
      </c>
      <c r="BW90" s="89">
        <v>1000</v>
      </c>
      <c r="BX90" s="89">
        <v>1000</v>
      </c>
      <c r="BY90" s="89">
        <v>1000</v>
      </c>
      <c r="BZ90" s="89">
        <v>1000</v>
      </c>
      <c r="CA90" s="89">
        <v>1000</v>
      </c>
      <c r="CB90" s="89">
        <v>1000</v>
      </c>
      <c r="CC90" s="89">
        <v>1000</v>
      </c>
      <c r="CD90" s="89">
        <v>1000</v>
      </c>
      <c r="CE90" s="89">
        <v>1000</v>
      </c>
      <c r="CF90" s="89">
        <v>1000</v>
      </c>
      <c r="CG90" s="89">
        <v>1000</v>
      </c>
      <c r="CH90" s="89">
        <v>1000</v>
      </c>
      <c r="CI90" s="89">
        <v>1000</v>
      </c>
      <c r="CJ90" s="89">
        <v>1000</v>
      </c>
      <c r="CK90" s="89">
        <v>1000</v>
      </c>
      <c r="CL90" s="89">
        <v>1000</v>
      </c>
      <c r="CM90" s="89">
        <v>1000</v>
      </c>
      <c r="CN90" s="89">
        <v>1000</v>
      </c>
      <c r="CO90" s="89">
        <v>1000</v>
      </c>
      <c r="CP90" s="89">
        <v>1000</v>
      </c>
      <c r="CQ90" s="89">
        <v>1000</v>
      </c>
      <c r="CR90" s="89">
        <v>1000</v>
      </c>
      <c r="CS90" s="89">
        <v>1000</v>
      </c>
      <c r="CT90" s="89">
        <v>1000</v>
      </c>
      <c r="CU90" s="89">
        <v>1000</v>
      </c>
      <c r="CV90" s="89">
        <v>1000</v>
      </c>
      <c r="CW90" s="89">
        <v>1000</v>
      </c>
      <c r="CX90" s="89">
        <v>1000</v>
      </c>
      <c r="CY90" s="89">
        <v>1000</v>
      </c>
      <c r="CZ90" s="89">
        <v>1000</v>
      </c>
      <c r="DA90" s="89">
        <v>1000</v>
      </c>
      <c r="DB90" s="89">
        <v>1000</v>
      </c>
      <c r="DC90" s="89">
        <v>1000</v>
      </c>
      <c r="DD90" s="89">
        <v>1000</v>
      </c>
      <c r="DE90" s="89">
        <v>1000</v>
      </c>
      <c r="DF90" s="89">
        <v>1000</v>
      </c>
      <c r="DG90" s="89">
        <v>1000</v>
      </c>
      <c r="DH90" s="89">
        <v>1000</v>
      </c>
      <c r="DI90" s="89">
        <v>1000</v>
      </c>
      <c r="DJ90" s="89">
        <v>1000</v>
      </c>
      <c r="DK90" s="89">
        <v>1000</v>
      </c>
      <c r="DL90" s="89">
        <v>1000</v>
      </c>
      <c r="DM90" s="89">
        <v>1000</v>
      </c>
      <c r="DN90" s="89">
        <v>1000</v>
      </c>
      <c r="DO90" s="89">
        <v>1000</v>
      </c>
      <c r="DP90" s="89">
        <v>1000</v>
      </c>
      <c r="DQ90" s="89">
        <v>1000</v>
      </c>
      <c r="DR90" s="89">
        <v>1000</v>
      </c>
      <c r="DS90" s="89">
        <v>1000</v>
      </c>
      <c r="DT90" s="89">
        <v>1000</v>
      </c>
      <c r="DU90" s="89">
        <v>1000</v>
      </c>
      <c r="DV90" s="89"/>
      <c r="DW90" s="89"/>
      <c r="DX90" s="89"/>
      <c r="DY90" s="89"/>
      <c r="DZ90" s="89"/>
      <c r="EA90" s="89"/>
      <c r="EB90" s="89"/>
    </row>
    <row r="91" spans="1:132" x14ac:dyDescent="0.25">
      <c r="A91" s="11" t="s">
        <v>93</v>
      </c>
      <c r="B91" s="135">
        <v>10000</v>
      </c>
      <c r="C91" s="12">
        <v>1130000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  <c r="K91" s="89">
        <v>0</v>
      </c>
      <c r="L91" s="89">
        <v>0</v>
      </c>
      <c r="M91" s="89">
        <v>10000</v>
      </c>
      <c r="N91" s="89">
        <v>10000</v>
      </c>
      <c r="O91" s="89">
        <v>10000</v>
      </c>
      <c r="P91" s="89">
        <v>10000</v>
      </c>
      <c r="Q91" s="89">
        <v>10000</v>
      </c>
      <c r="R91" s="89">
        <v>10000</v>
      </c>
      <c r="S91" s="89">
        <v>10000</v>
      </c>
      <c r="T91" s="89">
        <v>10000</v>
      </c>
      <c r="U91" s="89">
        <v>10000</v>
      </c>
      <c r="V91" s="89">
        <v>10000</v>
      </c>
      <c r="W91" s="89">
        <v>10000</v>
      </c>
      <c r="X91" s="89">
        <v>10000</v>
      </c>
      <c r="Y91" s="89">
        <v>10000</v>
      </c>
      <c r="Z91" s="89">
        <v>10000</v>
      </c>
      <c r="AA91" s="89">
        <v>10000</v>
      </c>
      <c r="AB91" s="89">
        <v>10000</v>
      </c>
      <c r="AC91" s="89">
        <v>10000</v>
      </c>
      <c r="AD91" s="89">
        <v>10000</v>
      </c>
      <c r="AE91" s="89">
        <v>10000</v>
      </c>
      <c r="AF91" s="89">
        <v>10000</v>
      </c>
      <c r="AG91" s="89">
        <v>10000</v>
      </c>
      <c r="AH91" s="89">
        <v>10000</v>
      </c>
      <c r="AI91" s="89">
        <v>10000</v>
      </c>
      <c r="AJ91" s="89">
        <v>10000</v>
      </c>
      <c r="AK91" s="89">
        <v>10000</v>
      </c>
      <c r="AL91" s="89">
        <v>10000</v>
      </c>
      <c r="AM91" s="89">
        <v>10000</v>
      </c>
      <c r="AN91" s="89">
        <v>10000</v>
      </c>
      <c r="AO91" s="89">
        <v>10000</v>
      </c>
      <c r="AP91" s="89">
        <v>10000</v>
      </c>
      <c r="AQ91" s="89">
        <v>10000</v>
      </c>
      <c r="AR91" s="89">
        <v>10000</v>
      </c>
      <c r="AS91" s="89">
        <v>10000</v>
      </c>
      <c r="AT91" s="89">
        <v>10000</v>
      </c>
      <c r="AU91" s="89">
        <v>10000</v>
      </c>
      <c r="AV91" s="89">
        <v>10000</v>
      </c>
      <c r="AW91" s="89">
        <v>10000</v>
      </c>
      <c r="AX91" s="89">
        <v>10000</v>
      </c>
      <c r="AY91" s="89">
        <v>10000</v>
      </c>
      <c r="AZ91" s="89">
        <v>10000</v>
      </c>
      <c r="BA91" s="89">
        <v>10000</v>
      </c>
      <c r="BB91" s="89">
        <v>10000</v>
      </c>
      <c r="BC91" s="89">
        <v>10000</v>
      </c>
      <c r="BD91" s="89">
        <v>10000</v>
      </c>
      <c r="BE91" s="89">
        <v>10000</v>
      </c>
      <c r="BF91" s="89">
        <v>10000</v>
      </c>
      <c r="BG91" s="89">
        <v>10000</v>
      </c>
      <c r="BH91" s="89">
        <v>10000</v>
      </c>
      <c r="BI91" s="89">
        <v>10000</v>
      </c>
      <c r="BJ91" s="89">
        <v>10000</v>
      </c>
      <c r="BK91" s="89">
        <v>10000</v>
      </c>
      <c r="BL91" s="89">
        <v>10000</v>
      </c>
      <c r="BM91" s="89">
        <v>10000</v>
      </c>
      <c r="BN91" s="89">
        <v>10000</v>
      </c>
      <c r="BO91" s="89">
        <v>10000</v>
      </c>
      <c r="BP91" s="89">
        <v>10000</v>
      </c>
      <c r="BQ91" s="89">
        <v>10000</v>
      </c>
      <c r="BR91" s="89">
        <v>10000</v>
      </c>
      <c r="BS91" s="89">
        <v>10000</v>
      </c>
      <c r="BT91" s="89">
        <v>10000</v>
      </c>
      <c r="BU91" s="89">
        <v>10000</v>
      </c>
      <c r="BV91" s="89">
        <v>10000</v>
      </c>
      <c r="BW91" s="89">
        <v>10000</v>
      </c>
      <c r="BX91" s="89">
        <v>10000</v>
      </c>
      <c r="BY91" s="89">
        <v>10000</v>
      </c>
      <c r="BZ91" s="89">
        <v>10000</v>
      </c>
      <c r="CA91" s="89">
        <v>10000</v>
      </c>
      <c r="CB91" s="89">
        <v>10000</v>
      </c>
      <c r="CC91" s="89">
        <v>10000</v>
      </c>
      <c r="CD91" s="89">
        <v>10000</v>
      </c>
      <c r="CE91" s="89">
        <v>10000</v>
      </c>
      <c r="CF91" s="89">
        <v>10000</v>
      </c>
      <c r="CG91" s="89">
        <v>10000</v>
      </c>
      <c r="CH91" s="89">
        <v>10000</v>
      </c>
      <c r="CI91" s="89">
        <v>10000</v>
      </c>
      <c r="CJ91" s="89">
        <v>10000</v>
      </c>
      <c r="CK91" s="89">
        <v>10000</v>
      </c>
      <c r="CL91" s="89">
        <v>10000</v>
      </c>
      <c r="CM91" s="89">
        <v>10000</v>
      </c>
      <c r="CN91" s="89">
        <v>10000</v>
      </c>
      <c r="CO91" s="89">
        <v>10000</v>
      </c>
      <c r="CP91" s="89">
        <v>10000</v>
      </c>
      <c r="CQ91" s="89">
        <v>10000</v>
      </c>
      <c r="CR91" s="89">
        <v>10000</v>
      </c>
      <c r="CS91" s="89">
        <v>10000</v>
      </c>
      <c r="CT91" s="89">
        <v>10000</v>
      </c>
      <c r="CU91" s="89">
        <v>10000</v>
      </c>
      <c r="CV91" s="89">
        <v>10000</v>
      </c>
      <c r="CW91" s="89">
        <v>10000</v>
      </c>
      <c r="CX91" s="89">
        <v>10000</v>
      </c>
      <c r="CY91" s="89">
        <v>10000</v>
      </c>
      <c r="CZ91" s="89">
        <v>10000</v>
      </c>
      <c r="DA91" s="89">
        <v>10000</v>
      </c>
      <c r="DB91" s="89">
        <v>10000</v>
      </c>
      <c r="DC91" s="89">
        <v>10000</v>
      </c>
      <c r="DD91" s="89">
        <v>10000</v>
      </c>
      <c r="DE91" s="89">
        <v>10000</v>
      </c>
      <c r="DF91" s="89">
        <v>10000</v>
      </c>
      <c r="DG91" s="89">
        <v>10000</v>
      </c>
      <c r="DH91" s="89">
        <v>10000</v>
      </c>
      <c r="DI91" s="89">
        <v>10000</v>
      </c>
      <c r="DJ91" s="89">
        <v>10000</v>
      </c>
      <c r="DK91" s="89">
        <v>10000</v>
      </c>
      <c r="DL91" s="89">
        <v>10000</v>
      </c>
      <c r="DM91" s="89">
        <v>10000</v>
      </c>
      <c r="DN91" s="89">
        <v>10000</v>
      </c>
      <c r="DO91" s="89">
        <v>10000</v>
      </c>
      <c r="DP91" s="89">
        <v>10000</v>
      </c>
      <c r="DQ91" s="89">
        <v>10000</v>
      </c>
      <c r="DR91" s="89">
        <v>10000</v>
      </c>
      <c r="DS91" s="89">
        <v>10000</v>
      </c>
      <c r="DT91" s="89">
        <v>10000</v>
      </c>
      <c r="DU91" s="89">
        <v>10000</v>
      </c>
      <c r="DV91" s="89"/>
      <c r="DW91" s="89"/>
      <c r="DX91" s="89"/>
      <c r="DY91" s="89"/>
      <c r="DZ91" s="89"/>
      <c r="EA91" s="89"/>
      <c r="EB91" s="89"/>
    </row>
    <row r="92" spans="1:132" x14ac:dyDescent="0.25">
      <c r="A92" s="11" t="s">
        <v>94</v>
      </c>
      <c r="B92" s="135">
        <v>25000</v>
      </c>
      <c r="C92" s="12">
        <v>950000</v>
      </c>
      <c r="D92" s="89">
        <v>0</v>
      </c>
      <c r="E92" s="89">
        <v>0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0</v>
      </c>
      <c r="L92" s="89">
        <v>0</v>
      </c>
      <c r="M92" s="89">
        <v>25000</v>
      </c>
      <c r="N92" s="89">
        <v>0</v>
      </c>
      <c r="O92" s="89">
        <v>0</v>
      </c>
      <c r="P92" s="89">
        <v>25000</v>
      </c>
      <c r="Q92" s="89">
        <v>0</v>
      </c>
      <c r="R92" s="89">
        <v>0</v>
      </c>
      <c r="S92" s="89">
        <v>25000</v>
      </c>
      <c r="T92" s="89">
        <v>0</v>
      </c>
      <c r="U92" s="89">
        <v>0</v>
      </c>
      <c r="V92" s="89">
        <v>25000</v>
      </c>
      <c r="W92" s="89">
        <v>0</v>
      </c>
      <c r="X92" s="89">
        <v>0</v>
      </c>
      <c r="Y92" s="89">
        <v>25000</v>
      </c>
      <c r="Z92" s="89">
        <v>0</v>
      </c>
      <c r="AA92" s="89">
        <v>0</v>
      </c>
      <c r="AB92" s="89">
        <v>25000</v>
      </c>
      <c r="AC92" s="89">
        <v>0</v>
      </c>
      <c r="AD92" s="89">
        <v>0</v>
      </c>
      <c r="AE92" s="89">
        <v>25000</v>
      </c>
      <c r="AF92" s="89">
        <v>0</v>
      </c>
      <c r="AG92" s="89">
        <v>0</v>
      </c>
      <c r="AH92" s="89">
        <v>25000</v>
      </c>
      <c r="AI92" s="89">
        <v>0</v>
      </c>
      <c r="AJ92" s="89">
        <v>0</v>
      </c>
      <c r="AK92" s="89">
        <v>25000</v>
      </c>
      <c r="AL92" s="89">
        <v>0</v>
      </c>
      <c r="AM92" s="89">
        <v>0</v>
      </c>
      <c r="AN92" s="89">
        <v>25000</v>
      </c>
      <c r="AO92" s="89">
        <v>0</v>
      </c>
      <c r="AP92" s="89">
        <v>0</v>
      </c>
      <c r="AQ92" s="89">
        <v>25000</v>
      </c>
      <c r="AR92" s="89">
        <v>0</v>
      </c>
      <c r="AS92" s="89">
        <v>0</v>
      </c>
      <c r="AT92" s="89">
        <v>25000</v>
      </c>
      <c r="AU92" s="89">
        <v>0</v>
      </c>
      <c r="AV92" s="89">
        <v>0</v>
      </c>
      <c r="AW92" s="89">
        <v>25000</v>
      </c>
      <c r="AX92" s="89">
        <v>0</v>
      </c>
      <c r="AY92" s="89">
        <v>0</v>
      </c>
      <c r="AZ92" s="89">
        <v>25000</v>
      </c>
      <c r="BA92" s="89">
        <v>0</v>
      </c>
      <c r="BB92" s="89">
        <v>0</v>
      </c>
      <c r="BC92" s="89">
        <v>25000</v>
      </c>
      <c r="BD92" s="89">
        <v>0</v>
      </c>
      <c r="BE92" s="89">
        <v>0</v>
      </c>
      <c r="BF92" s="89">
        <v>25000</v>
      </c>
      <c r="BG92" s="89">
        <v>0</v>
      </c>
      <c r="BH92" s="89">
        <v>0</v>
      </c>
      <c r="BI92" s="89">
        <v>25000</v>
      </c>
      <c r="BJ92" s="89">
        <v>0</v>
      </c>
      <c r="BK92" s="89">
        <v>0</v>
      </c>
      <c r="BL92" s="89">
        <v>25000</v>
      </c>
      <c r="BM92" s="89">
        <v>0</v>
      </c>
      <c r="BN92" s="89">
        <v>0</v>
      </c>
      <c r="BO92" s="89">
        <v>25000</v>
      </c>
      <c r="BP92" s="89">
        <v>0</v>
      </c>
      <c r="BQ92" s="89">
        <v>0</v>
      </c>
      <c r="BR92" s="89">
        <v>25000</v>
      </c>
      <c r="BS92" s="89">
        <v>0</v>
      </c>
      <c r="BT92" s="89">
        <v>0</v>
      </c>
      <c r="BU92" s="89">
        <v>25000</v>
      </c>
      <c r="BV92" s="89">
        <v>0</v>
      </c>
      <c r="BW92" s="89">
        <v>0</v>
      </c>
      <c r="BX92" s="89">
        <v>25000</v>
      </c>
      <c r="BY92" s="89">
        <v>0</v>
      </c>
      <c r="BZ92" s="89">
        <v>0</v>
      </c>
      <c r="CA92" s="89">
        <v>25000</v>
      </c>
      <c r="CB92" s="89">
        <v>0</v>
      </c>
      <c r="CC92" s="89">
        <v>0</v>
      </c>
      <c r="CD92" s="89">
        <v>25000</v>
      </c>
      <c r="CE92" s="89">
        <v>0</v>
      </c>
      <c r="CF92" s="89">
        <v>0</v>
      </c>
      <c r="CG92" s="89">
        <v>25000</v>
      </c>
      <c r="CH92" s="89">
        <v>0</v>
      </c>
      <c r="CI92" s="89">
        <v>0</v>
      </c>
      <c r="CJ92" s="89">
        <v>25000</v>
      </c>
      <c r="CK92" s="89">
        <v>0</v>
      </c>
      <c r="CL92" s="89">
        <v>0</v>
      </c>
      <c r="CM92" s="89">
        <v>25000</v>
      </c>
      <c r="CN92" s="89">
        <v>0</v>
      </c>
      <c r="CO92" s="89">
        <v>0</v>
      </c>
      <c r="CP92" s="89">
        <v>25000</v>
      </c>
      <c r="CQ92" s="89">
        <v>0</v>
      </c>
      <c r="CR92" s="89">
        <v>0</v>
      </c>
      <c r="CS92" s="89">
        <v>25000</v>
      </c>
      <c r="CT92" s="89">
        <v>0</v>
      </c>
      <c r="CU92" s="89">
        <v>0</v>
      </c>
      <c r="CV92" s="89">
        <v>25000</v>
      </c>
      <c r="CW92" s="89">
        <v>0</v>
      </c>
      <c r="CX92" s="89">
        <v>0</v>
      </c>
      <c r="CY92" s="89">
        <v>25000</v>
      </c>
      <c r="CZ92" s="89">
        <v>0</v>
      </c>
      <c r="DA92" s="89">
        <v>0</v>
      </c>
      <c r="DB92" s="89">
        <v>25000</v>
      </c>
      <c r="DC92" s="89">
        <v>0</v>
      </c>
      <c r="DD92" s="89">
        <v>0</v>
      </c>
      <c r="DE92" s="89">
        <v>25000</v>
      </c>
      <c r="DF92" s="89">
        <v>0</v>
      </c>
      <c r="DG92" s="89">
        <v>0</v>
      </c>
      <c r="DH92" s="89">
        <v>25000</v>
      </c>
      <c r="DI92" s="89">
        <v>0</v>
      </c>
      <c r="DJ92" s="89">
        <v>0</v>
      </c>
      <c r="DK92" s="89">
        <v>25000</v>
      </c>
      <c r="DL92" s="89">
        <v>0</v>
      </c>
      <c r="DM92" s="89">
        <v>0</v>
      </c>
      <c r="DN92" s="89">
        <v>25000</v>
      </c>
      <c r="DO92" s="89">
        <v>0</v>
      </c>
      <c r="DP92" s="89">
        <v>0</v>
      </c>
      <c r="DQ92" s="89">
        <v>25000</v>
      </c>
      <c r="DR92" s="89">
        <v>0</v>
      </c>
      <c r="DS92" s="89">
        <v>0</v>
      </c>
      <c r="DT92" s="89">
        <v>25000</v>
      </c>
      <c r="DU92" s="89">
        <v>0</v>
      </c>
      <c r="DV92" s="89"/>
      <c r="DW92" s="89"/>
      <c r="DX92" s="89"/>
      <c r="DY92" s="89"/>
      <c r="DZ92" s="89"/>
      <c r="EA92" s="89"/>
      <c r="EB92" s="89"/>
    </row>
    <row r="93" spans="1:132" x14ac:dyDescent="0.25">
      <c r="A93" s="11" t="s">
        <v>95</v>
      </c>
      <c r="B93" s="135">
        <v>25000</v>
      </c>
      <c r="C93" s="12">
        <v>2825000</v>
      </c>
      <c r="D93" s="89">
        <v>0</v>
      </c>
      <c r="E93" s="89">
        <v>0</v>
      </c>
      <c r="F93" s="89">
        <v>0</v>
      </c>
      <c r="G93" s="89">
        <v>0</v>
      </c>
      <c r="H93" s="89">
        <v>0</v>
      </c>
      <c r="I93" s="89">
        <v>0</v>
      </c>
      <c r="J93" s="89">
        <v>0</v>
      </c>
      <c r="K93" s="89">
        <v>0</v>
      </c>
      <c r="L93" s="89">
        <v>0</v>
      </c>
      <c r="M93" s="89">
        <v>25000</v>
      </c>
      <c r="N93" s="89">
        <v>25000</v>
      </c>
      <c r="O93" s="89">
        <v>25000</v>
      </c>
      <c r="P93" s="89">
        <v>25000</v>
      </c>
      <c r="Q93" s="89">
        <v>25000</v>
      </c>
      <c r="R93" s="89">
        <v>25000</v>
      </c>
      <c r="S93" s="89">
        <v>25000</v>
      </c>
      <c r="T93" s="89">
        <v>25000</v>
      </c>
      <c r="U93" s="89">
        <v>25000</v>
      </c>
      <c r="V93" s="89">
        <v>25000</v>
      </c>
      <c r="W93" s="89">
        <v>25000</v>
      </c>
      <c r="X93" s="89">
        <v>25000</v>
      </c>
      <c r="Y93" s="89">
        <v>25000</v>
      </c>
      <c r="Z93" s="89">
        <v>25000</v>
      </c>
      <c r="AA93" s="89">
        <v>25000</v>
      </c>
      <c r="AB93" s="89">
        <v>25000</v>
      </c>
      <c r="AC93" s="89">
        <v>25000</v>
      </c>
      <c r="AD93" s="89">
        <v>25000</v>
      </c>
      <c r="AE93" s="89">
        <v>25000</v>
      </c>
      <c r="AF93" s="89">
        <v>25000</v>
      </c>
      <c r="AG93" s="89">
        <v>25000</v>
      </c>
      <c r="AH93" s="89">
        <v>25000</v>
      </c>
      <c r="AI93" s="89">
        <v>25000</v>
      </c>
      <c r="AJ93" s="89">
        <v>25000</v>
      </c>
      <c r="AK93" s="89">
        <v>25000</v>
      </c>
      <c r="AL93" s="89">
        <v>25000</v>
      </c>
      <c r="AM93" s="89">
        <v>25000</v>
      </c>
      <c r="AN93" s="89">
        <v>25000</v>
      </c>
      <c r="AO93" s="89">
        <v>25000</v>
      </c>
      <c r="AP93" s="89">
        <v>25000</v>
      </c>
      <c r="AQ93" s="89">
        <v>25000</v>
      </c>
      <c r="AR93" s="89">
        <v>25000</v>
      </c>
      <c r="AS93" s="89">
        <v>25000</v>
      </c>
      <c r="AT93" s="89">
        <v>25000</v>
      </c>
      <c r="AU93" s="89">
        <v>25000</v>
      </c>
      <c r="AV93" s="89">
        <v>25000</v>
      </c>
      <c r="AW93" s="89">
        <v>25000</v>
      </c>
      <c r="AX93" s="89">
        <v>25000</v>
      </c>
      <c r="AY93" s="89">
        <v>25000</v>
      </c>
      <c r="AZ93" s="89">
        <v>25000</v>
      </c>
      <c r="BA93" s="89">
        <v>25000</v>
      </c>
      <c r="BB93" s="89">
        <v>25000</v>
      </c>
      <c r="BC93" s="89">
        <v>25000</v>
      </c>
      <c r="BD93" s="89">
        <v>25000</v>
      </c>
      <c r="BE93" s="89">
        <v>25000</v>
      </c>
      <c r="BF93" s="89">
        <v>25000</v>
      </c>
      <c r="BG93" s="89">
        <v>25000</v>
      </c>
      <c r="BH93" s="89">
        <v>25000</v>
      </c>
      <c r="BI93" s="89">
        <v>25000</v>
      </c>
      <c r="BJ93" s="89">
        <v>25000</v>
      </c>
      <c r="BK93" s="89">
        <v>25000</v>
      </c>
      <c r="BL93" s="89">
        <v>25000</v>
      </c>
      <c r="BM93" s="89">
        <v>25000</v>
      </c>
      <c r="BN93" s="89">
        <v>25000</v>
      </c>
      <c r="BO93" s="89">
        <v>25000</v>
      </c>
      <c r="BP93" s="89">
        <v>25000</v>
      </c>
      <c r="BQ93" s="89">
        <v>25000</v>
      </c>
      <c r="BR93" s="89">
        <v>25000</v>
      </c>
      <c r="BS93" s="89">
        <v>25000</v>
      </c>
      <c r="BT93" s="89">
        <v>25000</v>
      </c>
      <c r="BU93" s="89">
        <v>25000</v>
      </c>
      <c r="BV93" s="89">
        <v>25000</v>
      </c>
      <c r="BW93" s="89">
        <v>25000</v>
      </c>
      <c r="BX93" s="89">
        <v>25000</v>
      </c>
      <c r="BY93" s="89">
        <v>25000</v>
      </c>
      <c r="BZ93" s="89">
        <v>25000</v>
      </c>
      <c r="CA93" s="89">
        <v>25000</v>
      </c>
      <c r="CB93" s="89">
        <v>25000</v>
      </c>
      <c r="CC93" s="89">
        <v>25000</v>
      </c>
      <c r="CD93" s="89">
        <v>25000</v>
      </c>
      <c r="CE93" s="89">
        <v>25000</v>
      </c>
      <c r="CF93" s="89">
        <v>25000</v>
      </c>
      <c r="CG93" s="89">
        <v>25000</v>
      </c>
      <c r="CH93" s="89">
        <v>25000</v>
      </c>
      <c r="CI93" s="89">
        <v>25000</v>
      </c>
      <c r="CJ93" s="89">
        <v>25000</v>
      </c>
      <c r="CK93" s="89">
        <v>25000</v>
      </c>
      <c r="CL93" s="89">
        <v>25000</v>
      </c>
      <c r="CM93" s="89">
        <v>25000</v>
      </c>
      <c r="CN93" s="89">
        <v>25000</v>
      </c>
      <c r="CO93" s="89">
        <v>25000</v>
      </c>
      <c r="CP93" s="89">
        <v>25000</v>
      </c>
      <c r="CQ93" s="89">
        <v>25000</v>
      </c>
      <c r="CR93" s="89">
        <v>25000</v>
      </c>
      <c r="CS93" s="89">
        <v>25000</v>
      </c>
      <c r="CT93" s="89">
        <v>25000</v>
      </c>
      <c r="CU93" s="89">
        <v>25000</v>
      </c>
      <c r="CV93" s="89">
        <v>25000</v>
      </c>
      <c r="CW93" s="89">
        <v>25000</v>
      </c>
      <c r="CX93" s="89">
        <v>25000</v>
      </c>
      <c r="CY93" s="89">
        <v>25000</v>
      </c>
      <c r="CZ93" s="89">
        <v>25000</v>
      </c>
      <c r="DA93" s="89">
        <v>25000</v>
      </c>
      <c r="DB93" s="89">
        <v>25000</v>
      </c>
      <c r="DC93" s="89">
        <v>25000</v>
      </c>
      <c r="DD93" s="89">
        <v>25000</v>
      </c>
      <c r="DE93" s="89">
        <v>25000</v>
      </c>
      <c r="DF93" s="89">
        <v>25000</v>
      </c>
      <c r="DG93" s="89">
        <v>25000</v>
      </c>
      <c r="DH93" s="89">
        <v>25000</v>
      </c>
      <c r="DI93" s="89">
        <v>25000</v>
      </c>
      <c r="DJ93" s="89">
        <v>25000</v>
      </c>
      <c r="DK93" s="89">
        <v>25000</v>
      </c>
      <c r="DL93" s="89">
        <v>25000</v>
      </c>
      <c r="DM93" s="89">
        <v>25000</v>
      </c>
      <c r="DN93" s="89">
        <v>25000</v>
      </c>
      <c r="DO93" s="89">
        <v>25000</v>
      </c>
      <c r="DP93" s="89">
        <v>25000</v>
      </c>
      <c r="DQ93" s="89">
        <v>25000</v>
      </c>
      <c r="DR93" s="89">
        <v>25000</v>
      </c>
      <c r="DS93" s="89">
        <v>25000</v>
      </c>
      <c r="DT93" s="89">
        <v>25000</v>
      </c>
      <c r="DU93" s="89">
        <v>25000</v>
      </c>
      <c r="DV93" s="89"/>
      <c r="DW93" s="89"/>
      <c r="DX93" s="89"/>
      <c r="DY93" s="89"/>
      <c r="DZ93" s="89"/>
      <c r="EA93" s="89"/>
      <c r="EB93" s="89"/>
    </row>
    <row r="94" spans="1:132" x14ac:dyDescent="0.25">
      <c r="A94" s="11" t="s">
        <v>96</v>
      </c>
      <c r="B94" s="135">
        <v>10000</v>
      </c>
      <c r="C94" s="12">
        <v>1130000</v>
      </c>
      <c r="D94" s="89">
        <v>0</v>
      </c>
      <c r="E94" s="89">
        <v>0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0</v>
      </c>
      <c r="M94" s="89">
        <v>10000</v>
      </c>
      <c r="N94" s="89">
        <v>10000</v>
      </c>
      <c r="O94" s="89">
        <v>10000</v>
      </c>
      <c r="P94" s="89">
        <v>10000</v>
      </c>
      <c r="Q94" s="89">
        <v>10000</v>
      </c>
      <c r="R94" s="89">
        <v>10000</v>
      </c>
      <c r="S94" s="89">
        <v>10000</v>
      </c>
      <c r="T94" s="89">
        <v>10000</v>
      </c>
      <c r="U94" s="89">
        <v>10000</v>
      </c>
      <c r="V94" s="89">
        <v>10000</v>
      </c>
      <c r="W94" s="89">
        <v>10000</v>
      </c>
      <c r="X94" s="89">
        <v>10000</v>
      </c>
      <c r="Y94" s="89">
        <v>10000</v>
      </c>
      <c r="Z94" s="89">
        <v>10000</v>
      </c>
      <c r="AA94" s="89">
        <v>10000</v>
      </c>
      <c r="AB94" s="89">
        <v>10000</v>
      </c>
      <c r="AC94" s="89">
        <v>10000</v>
      </c>
      <c r="AD94" s="89">
        <v>10000</v>
      </c>
      <c r="AE94" s="89">
        <v>10000</v>
      </c>
      <c r="AF94" s="89">
        <v>10000</v>
      </c>
      <c r="AG94" s="89">
        <v>10000</v>
      </c>
      <c r="AH94" s="89">
        <v>10000</v>
      </c>
      <c r="AI94" s="89">
        <v>10000</v>
      </c>
      <c r="AJ94" s="89">
        <v>10000</v>
      </c>
      <c r="AK94" s="89">
        <v>10000</v>
      </c>
      <c r="AL94" s="89">
        <v>10000</v>
      </c>
      <c r="AM94" s="89">
        <v>10000</v>
      </c>
      <c r="AN94" s="89">
        <v>10000</v>
      </c>
      <c r="AO94" s="89">
        <v>10000</v>
      </c>
      <c r="AP94" s="89">
        <v>10000</v>
      </c>
      <c r="AQ94" s="89">
        <v>10000</v>
      </c>
      <c r="AR94" s="89">
        <v>10000</v>
      </c>
      <c r="AS94" s="89">
        <v>10000</v>
      </c>
      <c r="AT94" s="89">
        <v>10000</v>
      </c>
      <c r="AU94" s="89">
        <v>10000</v>
      </c>
      <c r="AV94" s="89">
        <v>10000</v>
      </c>
      <c r="AW94" s="89">
        <v>10000</v>
      </c>
      <c r="AX94" s="89">
        <v>10000</v>
      </c>
      <c r="AY94" s="89">
        <v>10000</v>
      </c>
      <c r="AZ94" s="89">
        <v>10000</v>
      </c>
      <c r="BA94" s="89">
        <v>10000</v>
      </c>
      <c r="BB94" s="89">
        <v>10000</v>
      </c>
      <c r="BC94" s="89">
        <v>10000</v>
      </c>
      <c r="BD94" s="89">
        <v>10000</v>
      </c>
      <c r="BE94" s="89">
        <v>10000</v>
      </c>
      <c r="BF94" s="89">
        <v>10000</v>
      </c>
      <c r="BG94" s="89">
        <v>10000</v>
      </c>
      <c r="BH94" s="89">
        <v>10000</v>
      </c>
      <c r="BI94" s="89">
        <v>10000</v>
      </c>
      <c r="BJ94" s="89">
        <v>10000</v>
      </c>
      <c r="BK94" s="89">
        <v>10000</v>
      </c>
      <c r="BL94" s="89">
        <v>10000</v>
      </c>
      <c r="BM94" s="89">
        <v>10000</v>
      </c>
      <c r="BN94" s="89">
        <v>10000</v>
      </c>
      <c r="BO94" s="89">
        <v>10000</v>
      </c>
      <c r="BP94" s="89">
        <v>10000</v>
      </c>
      <c r="BQ94" s="89">
        <v>10000</v>
      </c>
      <c r="BR94" s="89">
        <v>10000</v>
      </c>
      <c r="BS94" s="89">
        <v>10000</v>
      </c>
      <c r="BT94" s="89">
        <v>10000</v>
      </c>
      <c r="BU94" s="89">
        <v>10000</v>
      </c>
      <c r="BV94" s="89">
        <v>10000</v>
      </c>
      <c r="BW94" s="89">
        <v>10000</v>
      </c>
      <c r="BX94" s="89">
        <v>10000</v>
      </c>
      <c r="BY94" s="89">
        <v>10000</v>
      </c>
      <c r="BZ94" s="89">
        <v>10000</v>
      </c>
      <c r="CA94" s="89">
        <v>10000</v>
      </c>
      <c r="CB94" s="89">
        <v>10000</v>
      </c>
      <c r="CC94" s="89">
        <v>10000</v>
      </c>
      <c r="CD94" s="89">
        <v>10000</v>
      </c>
      <c r="CE94" s="89">
        <v>10000</v>
      </c>
      <c r="CF94" s="89">
        <v>10000</v>
      </c>
      <c r="CG94" s="89">
        <v>10000</v>
      </c>
      <c r="CH94" s="89">
        <v>10000</v>
      </c>
      <c r="CI94" s="89">
        <v>10000</v>
      </c>
      <c r="CJ94" s="89">
        <v>10000</v>
      </c>
      <c r="CK94" s="89">
        <v>10000</v>
      </c>
      <c r="CL94" s="89">
        <v>10000</v>
      </c>
      <c r="CM94" s="89">
        <v>10000</v>
      </c>
      <c r="CN94" s="89">
        <v>10000</v>
      </c>
      <c r="CO94" s="89">
        <v>10000</v>
      </c>
      <c r="CP94" s="89">
        <v>10000</v>
      </c>
      <c r="CQ94" s="89">
        <v>10000</v>
      </c>
      <c r="CR94" s="89">
        <v>10000</v>
      </c>
      <c r="CS94" s="89">
        <v>10000</v>
      </c>
      <c r="CT94" s="89">
        <v>10000</v>
      </c>
      <c r="CU94" s="89">
        <v>10000</v>
      </c>
      <c r="CV94" s="89">
        <v>10000</v>
      </c>
      <c r="CW94" s="89">
        <v>10000</v>
      </c>
      <c r="CX94" s="89">
        <v>10000</v>
      </c>
      <c r="CY94" s="89">
        <v>10000</v>
      </c>
      <c r="CZ94" s="89">
        <v>10000</v>
      </c>
      <c r="DA94" s="89">
        <v>10000</v>
      </c>
      <c r="DB94" s="89">
        <v>10000</v>
      </c>
      <c r="DC94" s="89">
        <v>10000</v>
      </c>
      <c r="DD94" s="89">
        <v>10000</v>
      </c>
      <c r="DE94" s="89">
        <v>10000</v>
      </c>
      <c r="DF94" s="89">
        <v>10000</v>
      </c>
      <c r="DG94" s="89">
        <v>10000</v>
      </c>
      <c r="DH94" s="89">
        <v>10000</v>
      </c>
      <c r="DI94" s="89">
        <v>10000</v>
      </c>
      <c r="DJ94" s="89">
        <v>10000</v>
      </c>
      <c r="DK94" s="89">
        <v>10000</v>
      </c>
      <c r="DL94" s="89">
        <v>10000</v>
      </c>
      <c r="DM94" s="89">
        <v>10000</v>
      </c>
      <c r="DN94" s="89">
        <v>10000</v>
      </c>
      <c r="DO94" s="89">
        <v>10000</v>
      </c>
      <c r="DP94" s="89">
        <v>10000</v>
      </c>
      <c r="DQ94" s="89">
        <v>10000</v>
      </c>
      <c r="DR94" s="89">
        <v>10000</v>
      </c>
      <c r="DS94" s="89">
        <v>10000</v>
      </c>
      <c r="DT94" s="89">
        <v>10000</v>
      </c>
      <c r="DU94" s="89">
        <v>10000</v>
      </c>
      <c r="DV94" s="89"/>
      <c r="DW94" s="89"/>
      <c r="DX94" s="89"/>
      <c r="DY94" s="89"/>
      <c r="DZ94" s="89"/>
      <c r="EA94" s="89"/>
      <c r="EB94" s="89"/>
    </row>
    <row r="95" spans="1:132" x14ac:dyDescent="0.25">
      <c r="B95" s="135"/>
      <c r="C95" s="12">
        <v>0</v>
      </c>
      <c r="D95" s="89">
        <v>0</v>
      </c>
      <c r="E95" s="89">
        <v>0</v>
      </c>
      <c r="F95" s="89">
        <v>0</v>
      </c>
      <c r="G95" s="89">
        <v>0</v>
      </c>
      <c r="H95" s="89">
        <v>0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89">
        <v>0</v>
      </c>
      <c r="Z95" s="89">
        <v>0</v>
      </c>
      <c r="AA95" s="89">
        <v>0</v>
      </c>
      <c r="AB95" s="89">
        <v>0</v>
      </c>
      <c r="AC95" s="89">
        <v>0</v>
      </c>
      <c r="AD95" s="89">
        <v>0</v>
      </c>
      <c r="AE95" s="89">
        <v>0</v>
      </c>
      <c r="AF95" s="89">
        <v>0</v>
      </c>
      <c r="AG95" s="89">
        <v>0</v>
      </c>
      <c r="AH95" s="89">
        <v>0</v>
      </c>
      <c r="AI95" s="89">
        <v>0</v>
      </c>
      <c r="AJ95" s="89">
        <v>0</v>
      </c>
      <c r="AK95" s="89">
        <v>0</v>
      </c>
      <c r="AL95" s="89">
        <v>0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89">
        <v>0</v>
      </c>
      <c r="AS95" s="89">
        <v>0</v>
      </c>
      <c r="AT95" s="89">
        <v>0</v>
      </c>
      <c r="AU95" s="89">
        <v>0</v>
      </c>
      <c r="AV95" s="89">
        <v>0</v>
      </c>
      <c r="AW95" s="89">
        <v>0</v>
      </c>
      <c r="AX95" s="89">
        <v>0</v>
      </c>
      <c r="AY95" s="89">
        <v>0</v>
      </c>
      <c r="AZ95" s="89">
        <v>0</v>
      </c>
      <c r="BA95" s="89">
        <v>0</v>
      </c>
      <c r="BB95" s="89">
        <v>0</v>
      </c>
      <c r="BC95" s="89">
        <v>0</v>
      </c>
      <c r="BD95" s="89">
        <v>0</v>
      </c>
      <c r="BE95" s="89">
        <v>0</v>
      </c>
      <c r="BF95" s="89">
        <v>0</v>
      </c>
      <c r="BG95" s="89">
        <v>0</v>
      </c>
      <c r="BH95" s="89">
        <v>0</v>
      </c>
      <c r="BI95" s="89">
        <v>0</v>
      </c>
      <c r="BJ95" s="89">
        <v>0</v>
      </c>
      <c r="BK95" s="89">
        <v>0</v>
      </c>
      <c r="BL95" s="89">
        <v>0</v>
      </c>
      <c r="BM95" s="89">
        <v>0</v>
      </c>
      <c r="BN95" s="89">
        <v>0</v>
      </c>
      <c r="BO95" s="89">
        <v>0</v>
      </c>
      <c r="BP95" s="89">
        <v>0</v>
      </c>
      <c r="BQ95" s="89">
        <v>0</v>
      </c>
      <c r="BR95" s="89">
        <v>0</v>
      </c>
      <c r="BS95" s="89">
        <v>0</v>
      </c>
      <c r="BT95" s="89">
        <v>0</v>
      </c>
      <c r="BU95" s="89">
        <v>0</v>
      </c>
      <c r="BV95" s="89">
        <v>0</v>
      </c>
      <c r="BW95" s="89">
        <v>0</v>
      </c>
      <c r="BX95" s="89">
        <v>0</v>
      </c>
      <c r="BY95" s="89">
        <v>0</v>
      </c>
      <c r="BZ95" s="89">
        <v>0</v>
      </c>
      <c r="CA95" s="89">
        <v>0</v>
      </c>
      <c r="CB95" s="89">
        <v>0</v>
      </c>
      <c r="CC95" s="89">
        <v>0</v>
      </c>
      <c r="CD95" s="89">
        <v>0</v>
      </c>
      <c r="CE95" s="89">
        <v>0</v>
      </c>
      <c r="CF95" s="89">
        <v>0</v>
      </c>
      <c r="CG95" s="89">
        <v>0</v>
      </c>
      <c r="CH95" s="89">
        <v>0</v>
      </c>
      <c r="CI95" s="89">
        <v>0</v>
      </c>
      <c r="CJ95" s="89">
        <v>0</v>
      </c>
      <c r="CK95" s="89">
        <v>0</v>
      </c>
      <c r="CL95" s="89">
        <v>0</v>
      </c>
      <c r="CM95" s="89">
        <v>0</v>
      </c>
      <c r="CN95" s="89">
        <v>0</v>
      </c>
      <c r="CO95" s="89">
        <v>0</v>
      </c>
      <c r="CP95" s="89">
        <v>0</v>
      </c>
      <c r="CQ95" s="89">
        <v>0</v>
      </c>
      <c r="CR95" s="89">
        <v>0</v>
      </c>
      <c r="CS95" s="89">
        <v>0</v>
      </c>
      <c r="CT95" s="89">
        <v>0</v>
      </c>
      <c r="CU95" s="89">
        <v>0</v>
      </c>
      <c r="CV95" s="89">
        <v>0</v>
      </c>
      <c r="CW95" s="89">
        <v>0</v>
      </c>
      <c r="CX95" s="89">
        <v>0</v>
      </c>
      <c r="CY95" s="89">
        <v>0</v>
      </c>
      <c r="CZ95" s="89">
        <v>0</v>
      </c>
      <c r="DA95" s="89">
        <v>0</v>
      </c>
      <c r="DB95" s="89">
        <v>0</v>
      </c>
      <c r="DC95" s="89">
        <v>0</v>
      </c>
      <c r="DD95" s="89">
        <v>0</v>
      </c>
      <c r="DE95" s="89">
        <v>0</v>
      </c>
      <c r="DF95" s="89">
        <v>0</v>
      </c>
      <c r="DG95" s="89">
        <v>0</v>
      </c>
      <c r="DH95" s="89">
        <v>0</v>
      </c>
      <c r="DI95" s="89">
        <v>0</v>
      </c>
      <c r="DJ95" s="89">
        <v>0</v>
      </c>
      <c r="DK95" s="89">
        <v>0</v>
      </c>
      <c r="DL95" s="89">
        <v>0</v>
      </c>
      <c r="DM95" s="89">
        <v>0</v>
      </c>
      <c r="DN95" s="89">
        <v>0</v>
      </c>
      <c r="DO95" s="89">
        <v>0</v>
      </c>
      <c r="DP95" s="89">
        <v>0</v>
      </c>
      <c r="DQ95" s="89">
        <v>0</v>
      </c>
      <c r="DR95" s="89">
        <v>0</v>
      </c>
      <c r="DS95" s="89">
        <v>0</v>
      </c>
      <c r="DT95" s="89">
        <v>0</v>
      </c>
      <c r="DU95" s="89">
        <v>0</v>
      </c>
    </row>
    <row r="96" spans="1:132" s="9" customFormat="1" x14ac:dyDescent="0.25">
      <c r="A96" s="48" t="s">
        <v>18</v>
      </c>
      <c r="B96" s="30"/>
      <c r="C96" s="31">
        <v>20762500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1091766.6666666667</v>
      </c>
      <c r="N96" s="31">
        <v>326166.66666666669</v>
      </c>
      <c r="O96" s="31">
        <v>326166.66666666669</v>
      </c>
      <c r="P96" s="31">
        <v>351166.66666666669</v>
      </c>
      <c r="Q96" s="31">
        <v>326166.66666666669</v>
      </c>
      <c r="R96" s="31">
        <v>326166.66666666669</v>
      </c>
      <c r="S96" s="31">
        <v>351166.66666666669</v>
      </c>
      <c r="T96" s="31">
        <v>326166.66666666669</v>
      </c>
      <c r="U96" s="31">
        <v>326166.66666666669</v>
      </c>
      <c r="V96" s="31">
        <v>351166.66666666669</v>
      </c>
      <c r="W96" s="31">
        <v>326166.66666666669</v>
      </c>
      <c r="X96" s="31">
        <v>326166.66666666669</v>
      </c>
      <c r="Y96" s="31">
        <v>1091766.6666666667</v>
      </c>
      <c r="Z96" s="31">
        <v>326166.66666666669</v>
      </c>
      <c r="AA96" s="31">
        <v>326166.66666666669</v>
      </c>
      <c r="AB96" s="31">
        <v>351166.66666666669</v>
      </c>
      <c r="AC96" s="31">
        <v>326166.66666666669</v>
      </c>
      <c r="AD96" s="31">
        <v>326166.66666666669</v>
      </c>
      <c r="AE96" s="31">
        <v>351166.66666666669</v>
      </c>
      <c r="AF96" s="31">
        <v>326166.66666666669</v>
      </c>
      <c r="AG96" s="31">
        <v>326166.66666666669</v>
      </c>
      <c r="AH96" s="31">
        <v>351166.66666666669</v>
      </c>
      <c r="AI96" s="31">
        <v>326166.66666666669</v>
      </c>
      <c r="AJ96" s="31">
        <v>326166.66666666669</v>
      </c>
      <c r="AK96" s="31">
        <v>1091766.6666666667</v>
      </c>
      <c r="AL96" s="31">
        <v>326166.66666666669</v>
      </c>
      <c r="AM96" s="31">
        <v>326166.66666666669</v>
      </c>
      <c r="AN96" s="31">
        <v>351166.66666666669</v>
      </c>
      <c r="AO96" s="31">
        <v>326166.66666666669</v>
      </c>
      <c r="AP96" s="31">
        <v>326166.66666666669</v>
      </c>
      <c r="AQ96" s="31">
        <v>351166.66666666669</v>
      </c>
      <c r="AR96" s="31">
        <v>326166.66666666669</v>
      </c>
      <c r="AS96" s="31">
        <v>326166.66666666669</v>
      </c>
      <c r="AT96" s="31">
        <v>351166.66666666669</v>
      </c>
      <c r="AU96" s="31">
        <v>326166.66666666669</v>
      </c>
      <c r="AV96" s="31">
        <v>326166.66666666669</v>
      </c>
      <c r="AW96" s="31">
        <v>1091766.6666666667</v>
      </c>
      <c r="AX96" s="31">
        <v>326166.66666666669</v>
      </c>
      <c r="AY96" s="31">
        <v>326166.66666666669</v>
      </c>
      <c r="AZ96" s="31">
        <v>351166.66666666669</v>
      </c>
      <c r="BA96" s="31">
        <v>326166.66666666669</v>
      </c>
      <c r="BB96" s="31">
        <v>326166.66666666669</v>
      </c>
      <c r="BC96" s="31">
        <v>351166.66666666669</v>
      </c>
      <c r="BD96" s="31">
        <v>326166.66666666669</v>
      </c>
      <c r="BE96" s="31">
        <v>326166.66666666669</v>
      </c>
      <c r="BF96" s="31">
        <v>351166.66666666669</v>
      </c>
      <c r="BG96" s="31">
        <v>326166.66666666669</v>
      </c>
      <c r="BH96" s="31">
        <v>326166.66666666669</v>
      </c>
      <c r="BI96" s="31">
        <v>1091766.6666666667</v>
      </c>
      <c r="BJ96" s="31">
        <v>326166.66666666669</v>
      </c>
      <c r="BK96" s="31">
        <v>326166.66666666669</v>
      </c>
      <c r="BL96" s="31">
        <v>351166.66666666669</v>
      </c>
      <c r="BM96" s="31">
        <v>326166.66666666669</v>
      </c>
      <c r="BN96" s="31">
        <v>326166.66666666669</v>
      </c>
      <c r="BO96" s="31">
        <v>351166.66666666669</v>
      </c>
      <c r="BP96" s="31">
        <v>326166.66666666669</v>
      </c>
      <c r="BQ96" s="31">
        <v>326166.66666666669</v>
      </c>
      <c r="BR96" s="31">
        <v>351166.66666666669</v>
      </c>
      <c r="BS96" s="31">
        <v>326166.66666666669</v>
      </c>
      <c r="BT96" s="31">
        <v>326166.66666666669</v>
      </c>
      <c r="BU96" s="31">
        <v>1091766.6666666667</v>
      </c>
      <c r="BV96" s="31">
        <v>326166.66666666669</v>
      </c>
      <c r="BW96" s="31">
        <v>326166.66666666669</v>
      </c>
      <c r="BX96" s="31">
        <v>351166.66666666669</v>
      </c>
      <c r="BY96" s="31">
        <v>326166.66666666669</v>
      </c>
      <c r="BZ96" s="31">
        <v>326166.66666666669</v>
      </c>
      <c r="CA96" s="31">
        <v>351166.66666666669</v>
      </c>
      <c r="CB96" s="31">
        <v>326166.66666666669</v>
      </c>
      <c r="CC96" s="31">
        <v>326166.66666666669</v>
      </c>
      <c r="CD96" s="31">
        <v>351166.66666666669</v>
      </c>
      <c r="CE96" s="31">
        <v>326166.66666666669</v>
      </c>
      <c r="CF96" s="31">
        <v>326166.66666666669</v>
      </c>
      <c r="CG96" s="31">
        <v>1091766.6666666667</v>
      </c>
      <c r="CH96" s="31">
        <v>326166.66666666669</v>
      </c>
      <c r="CI96" s="31">
        <v>326166.66666666669</v>
      </c>
      <c r="CJ96" s="31">
        <v>351166.66666666669</v>
      </c>
      <c r="CK96" s="31">
        <v>326166.66666666669</v>
      </c>
      <c r="CL96" s="31">
        <v>326166.66666666669</v>
      </c>
      <c r="CM96" s="31">
        <v>351166.66666666669</v>
      </c>
      <c r="CN96" s="31">
        <v>326166.66666666669</v>
      </c>
      <c r="CO96" s="31">
        <v>326166.66666666669</v>
      </c>
      <c r="CP96" s="31">
        <v>351166.66666666669</v>
      </c>
      <c r="CQ96" s="31">
        <v>326166.66666666669</v>
      </c>
      <c r="CR96" s="31">
        <v>326166.66666666669</v>
      </c>
      <c r="CS96" s="31">
        <v>1091766.6666666667</v>
      </c>
      <c r="CT96" s="31">
        <v>326166.66666666669</v>
      </c>
      <c r="CU96" s="31">
        <v>326166.66666666669</v>
      </c>
      <c r="CV96" s="31">
        <v>351166.66666666669</v>
      </c>
      <c r="CW96" s="31">
        <v>326166.66666666669</v>
      </c>
      <c r="CX96" s="31">
        <v>326166.66666666669</v>
      </c>
      <c r="CY96" s="31">
        <v>351166.66666666669</v>
      </c>
      <c r="CZ96" s="31">
        <v>326166.66666666669</v>
      </c>
      <c r="DA96" s="31">
        <v>326166.66666666669</v>
      </c>
      <c r="DB96" s="31">
        <v>351166.66666666669</v>
      </c>
      <c r="DC96" s="31">
        <v>326166.66666666669</v>
      </c>
      <c r="DD96" s="31">
        <v>326166.66666666669</v>
      </c>
      <c r="DE96" s="31">
        <v>1091766.6666666667</v>
      </c>
      <c r="DF96" s="31">
        <v>326166.66666666669</v>
      </c>
      <c r="DG96" s="31">
        <v>326166.66666666669</v>
      </c>
      <c r="DH96" s="31">
        <v>351166.66666666669</v>
      </c>
      <c r="DI96" s="31">
        <v>326166.66666666669</v>
      </c>
      <c r="DJ96" s="31">
        <v>326166.66666666669</v>
      </c>
      <c r="DK96" s="31">
        <v>351166.66666666669</v>
      </c>
      <c r="DL96" s="31">
        <v>326166.66666666669</v>
      </c>
      <c r="DM96" s="31">
        <v>326166.66666666669</v>
      </c>
      <c r="DN96" s="31">
        <v>351166.66666666669</v>
      </c>
      <c r="DO96" s="31">
        <v>326166.66666666669</v>
      </c>
      <c r="DP96" s="31">
        <v>326166.66666666669</v>
      </c>
      <c r="DQ96" s="31">
        <v>1091766.6666666667</v>
      </c>
      <c r="DR96" s="31">
        <v>326166.66666666669</v>
      </c>
      <c r="DS96" s="31">
        <v>326166.66666666669</v>
      </c>
      <c r="DT96" s="31">
        <v>351166.66666666669</v>
      </c>
      <c r="DU96" s="31">
        <v>326166.66666666669</v>
      </c>
    </row>
    <row r="97" spans="1:125" s="9" customFormat="1" x14ac:dyDescent="0.25">
      <c r="A97" s="41" t="s">
        <v>10</v>
      </c>
      <c r="B97" s="42"/>
      <c r="C97" s="33">
        <v>3167161.0169491526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166540.67796610171</v>
      </c>
      <c r="N97" s="33">
        <v>49754.237288135599</v>
      </c>
      <c r="O97" s="33">
        <v>49754.237288135599</v>
      </c>
      <c r="P97" s="33">
        <v>53567.796610169498</v>
      </c>
      <c r="Q97" s="33">
        <v>49754.237288135599</v>
      </c>
      <c r="R97" s="33">
        <v>49754.237288135599</v>
      </c>
      <c r="S97" s="33">
        <v>53567.796610169498</v>
      </c>
      <c r="T97" s="33">
        <v>49754.237288135599</v>
      </c>
      <c r="U97" s="33">
        <v>49754.237288135599</v>
      </c>
      <c r="V97" s="33">
        <v>53567.796610169498</v>
      </c>
      <c r="W97" s="33">
        <v>49754.237288135599</v>
      </c>
      <c r="X97" s="33">
        <v>49754.237288135599</v>
      </c>
      <c r="Y97" s="33">
        <v>166540.67796610171</v>
      </c>
      <c r="Z97" s="33">
        <v>49754.237288135599</v>
      </c>
      <c r="AA97" s="33">
        <v>49754.237288135599</v>
      </c>
      <c r="AB97" s="33">
        <v>53567.796610169498</v>
      </c>
      <c r="AC97" s="33">
        <v>49754.237288135599</v>
      </c>
      <c r="AD97" s="33">
        <v>49754.237288135599</v>
      </c>
      <c r="AE97" s="33">
        <v>53567.796610169498</v>
      </c>
      <c r="AF97" s="33">
        <v>49754.237288135599</v>
      </c>
      <c r="AG97" s="33">
        <v>49754.237288135599</v>
      </c>
      <c r="AH97" s="33">
        <v>53567.796610169498</v>
      </c>
      <c r="AI97" s="33">
        <v>49754.237288135599</v>
      </c>
      <c r="AJ97" s="33">
        <v>49754.237288135599</v>
      </c>
      <c r="AK97" s="33">
        <v>166540.67796610171</v>
      </c>
      <c r="AL97" s="33">
        <v>49754.237288135599</v>
      </c>
      <c r="AM97" s="33">
        <v>49754.237288135599</v>
      </c>
      <c r="AN97" s="33">
        <v>53567.796610169498</v>
      </c>
      <c r="AO97" s="33">
        <v>49754.237288135599</v>
      </c>
      <c r="AP97" s="33">
        <v>49754.237288135599</v>
      </c>
      <c r="AQ97" s="33">
        <v>53567.796610169498</v>
      </c>
      <c r="AR97" s="33">
        <v>49754.237288135599</v>
      </c>
      <c r="AS97" s="33">
        <v>49754.237288135599</v>
      </c>
      <c r="AT97" s="33">
        <v>53567.796610169498</v>
      </c>
      <c r="AU97" s="33">
        <v>49754.237288135599</v>
      </c>
      <c r="AV97" s="33">
        <v>49754.237288135599</v>
      </c>
      <c r="AW97" s="33">
        <v>166540.67796610171</v>
      </c>
      <c r="AX97" s="33">
        <v>49754.237288135599</v>
      </c>
      <c r="AY97" s="33">
        <v>49754.237288135599</v>
      </c>
      <c r="AZ97" s="33">
        <v>53567.796610169498</v>
      </c>
      <c r="BA97" s="33">
        <v>49754.237288135599</v>
      </c>
      <c r="BB97" s="33">
        <v>49754.237288135599</v>
      </c>
      <c r="BC97" s="33">
        <v>53567.796610169498</v>
      </c>
      <c r="BD97" s="33">
        <v>49754.237288135599</v>
      </c>
      <c r="BE97" s="33">
        <v>49754.237288135599</v>
      </c>
      <c r="BF97" s="33">
        <v>53567.796610169498</v>
      </c>
      <c r="BG97" s="33">
        <v>49754.237288135599</v>
      </c>
      <c r="BH97" s="33">
        <v>49754.237288135599</v>
      </c>
      <c r="BI97" s="33">
        <v>166540.67796610171</v>
      </c>
      <c r="BJ97" s="33">
        <v>49754.237288135599</v>
      </c>
      <c r="BK97" s="33">
        <v>49754.237288135599</v>
      </c>
      <c r="BL97" s="33">
        <v>53567.796610169498</v>
      </c>
      <c r="BM97" s="33">
        <v>49754.237288135599</v>
      </c>
      <c r="BN97" s="33">
        <v>49754.237288135599</v>
      </c>
      <c r="BO97" s="33">
        <v>53567.796610169498</v>
      </c>
      <c r="BP97" s="33">
        <v>49754.237288135599</v>
      </c>
      <c r="BQ97" s="33">
        <v>49754.237288135599</v>
      </c>
      <c r="BR97" s="33">
        <v>53567.796610169498</v>
      </c>
      <c r="BS97" s="33">
        <v>49754.237288135599</v>
      </c>
      <c r="BT97" s="33">
        <v>49754.237288135599</v>
      </c>
      <c r="BU97" s="33">
        <v>166540.67796610171</v>
      </c>
      <c r="BV97" s="33">
        <v>49754.237288135599</v>
      </c>
      <c r="BW97" s="33">
        <v>49754.237288135599</v>
      </c>
      <c r="BX97" s="33">
        <v>53567.796610169498</v>
      </c>
      <c r="BY97" s="33">
        <v>49754.237288135599</v>
      </c>
      <c r="BZ97" s="33">
        <v>49754.237288135599</v>
      </c>
      <c r="CA97" s="33">
        <v>53567.796610169498</v>
      </c>
      <c r="CB97" s="33">
        <v>49754.237288135599</v>
      </c>
      <c r="CC97" s="33">
        <v>49754.237288135599</v>
      </c>
      <c r="CD97" s="33">
        <v>53567.796610169498</v>
      </c>
      <c r="CE97" s="33">
        <v>49754.237288135599</v>
      </c>
      <c r="CF97" s="33">
        <v>49754.237288135599</v>
      </c>
      <c r="CG97" s="33">
        <v>166540.67796610171</v>
      </c>
      <c r="CH97" s="33">
        <v>49754.237288135599</v>
      </c>
      <c r="CI97" s="33">
        <v>49754.237288135599</v>
      </c>
      <c r="CJ97" s="33">
        <v>53567.796610169498</v>
      </c>
      <c r="CK97" s="33">
        <v>49754.237288135599</v>
      </c>
      <c r="CL97" s="33">
        <v>49754.237288135599</v>
      </c>
      <c r="CM97" s="33">
        <v>53567.796610169498</v>
      </c>
      <c r="CN97" s="33">
        <v>49754.237288135599</v>
      </c>
      <c r="CO97" s="33">
        <v>49754.237288135599</v>
      </c>
      <c r="CP97" s="33">
        <v>53567.796610169498</v>
      </c>
      <c r="CQ97" s="33">
        <v>49754.237288135599</v>
      </c>
      <c r="CR97" s="33">
        <v>49754.237288135599</v>
      </c>
      <c r="CS97" s="33">
        <v>166540.67796610171</v>
      </c>
      <c r="CT97" s="33">
        <v>49754.237288135599</v>
      </c>
      <c r="CU97" s="33">
        <v>49754.237288135599</v>
      </c>
      <c r="CV97" s="33">
        <v>53567.796610169498</v>
      </c>
      <c r="CW97" s="33">
        <v>49754.237288135599</v>
      </c>
      <c r="CX97" s="33">
        <v>49754.237288135599</v>
      </c>
      <c r="CY97" s="33">
        <v>53567.796610169498</v>
      </c>
      <c r="CZ97" s="33">
        <v>49754.237288135599</v>
      </c>
      <c r="DA97" s="33">
        <v>49754.237288135599</v>
      </c>
      <c r="DB97" s="33">
        <v>53567.796610169498</v>
      </c>
      <c r="DC97" s="33">
        <v>49754.237288135599</v>
      </c>
      <c r="DD97" s="33">
        <v>49754.237288135599</v>
      </c>
      <c r="DE97" s="33">
        <v>166540.67796610171</v>
      </c>
      <c r="DF97" s="33">
        <v>49754.237288135599</v>
      </c>
      <c r="DG97" s="33">
        <v>49754.237288135599</v>
      </c>
      <c r="DH97" s="33">
        <v>53567.796610169498</v>
      </c>
      <c r="DI97" s="33">
        <v>49754.237288135599</v>
      </c>
      <c r="DJ97" s="33">
        <v>49754.237288135599</v>
      </c>
      <c r="DK97" s="33">
        <v>53567.796610169498</v>
      </c>
      <c r="DL97" s="33">
        <v>49754.237288135599</v>
      </c>
      <c r="DM97" s="33">
        <v>49754.237288135599</v>
      </c>
      <c r="DN97" s="33">
        <v>53567.796610169498</v>
      </c>
      <c r="DO97" s="33">
        <v>49754.237288135599</v>
      </c>
      <c r="DP97" s="33">
        <v>49754.237288135599</v>
      </c>
      <c r="DQ97" s="33">
        <v>166540.67796610171</v>
      </c>
      <c r="DR97" s="33">
        <v>49754.237288135599</v>
      </c>
      <c r="DS97" s="33">
        <v>49754.237288135599</v>
      </c>
      <c r="DT97" s="33">
        <v>53567.796610169498</v>
      </c>
      <c r="DU97" s="33">
        <v>49754.237288135599</v>
      </c>
    </row>
    <row r="98" spans="1:125" s="9" customFormat="1" x14ac:dyDescent="0.25">
      <c r="A98" s="37" t="s">
        <v>19</v>
      </c>
      <c r="B98" s="38"/>
      <c r="C98" s="35">
        <v>17595338.98305086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925225.98870056507</v>
      </c>
      <c r="N98" s="35">
        <v>276412.42937853112</v>
      </c>
      <c r="O98" s="35">
        <v>276412.42937853112</v>
      </c>
      <c r="P98" s="35">
        <v>297598.87005649722</v>
      </c>
      <c r="Q98" s="35">
        <v>276412.42937853112</v>
      </c>
      <c r="R98" s="35">
        <v>276412.42937853112</v>
      </c>
      <c r="S98" s="35">
        <v>297598.87005649722</v>
      </c>
      <c r="T98" s="35">
        <v>276412.42937853112</v>
      </c>
      <c r="U98" s="35">
        <v>276412.42937853112</v>
      </c>
      <c r="V98" s="35">
        <v>297598.87005649722</v>
      </c>
      <c r="W98" s="35">
        <v>276412.42937853112</v>
      </c>
      <c r="X98" s="35">
        <v>276412.42937853112</v>
      </c>
      <c r="Y98" s="35">
        <v>925225.98870056507</v>
      </c>
      <c r="Z98" s="35">
        <v>276412.42937853112</v>
      </c>
      <c r="AA98" s="35">
        <v>276412.42937853112</v>
      </c>
      <c r="AB98" s="35">
        <v>297598.87005649722</v>
      </c>
      <c r="AC98" s="35">
        <v>276412.42937853112</v>
      </c>
      <c r="AD98" s="35">
        <v>276412.42937853112</v>
      </c>
      <c r="AE98" s="35">
        <v>297598.87005649722</v>
      </c>
      <c r="AF98" s="35">
        <v>276412.42937853112</v>
      </c>
      <c r="AG98" s="35">
        <v>276412.42937853112</v>
      </c>
      <c r="AH98" s="35">
        <v>297598.87005649722</v>
      </c>
      <c r="AI98" s="35">
        <v>276412.42937853112</v>
      </c>
      <c r="AJ98" s="35">
        <v>276412.42937853112</v>
      </c>
      <c r="AK98" s="35">
        <v>925225.98870056507</v>
      </c>
      <c r="AL98" s="35">
        <v>276412.42937853112</v>
      </c>
      <c r="AM98" s="35">
        <v>276412.42937853112</v>
      </c>
      <c r="AN98" s="35">
        <v>297598.87005649722</v>
      </c>
      <c r="AO98" s="35">
        <v>276412.42937853112</v>
      </c>
      <c r="AP98" s="35">
        <v>276412.42937853112</v>
      </c>
      <c r="AQ98" s="35">
        <v>297598.87005649722</v>
      </c>
      <c r="AR98" s="35">
        <v>276412.42937853112</v>
      </c>
      <c r="AS98" s="35">
        <v>276412.42937853112</v>
      </c>
      <c r="AT98" s="35">
        <v>297598.87005649722</v>
      </c>
      <c r="AU98" s="35">
        <v>276412.42937853112</v>
      </c>
      <c r="AV98" s="35">
        <v>276412.42937853112</v>
      </c>
      <c r="AW98" s="35">
        <v>925225.98870056507</v>
      </c>
      <c r="AX98" s="35">
        <v>276412.42937853112</v>
      </c>
      <c r="AY98" s="35">
        <v>276412.42937853112</v>
      </c>
      <c r="AZ98" s="35">
        <v>297598.87005649722</v>
      </c>
      <c r="BA98" s="35">
        <v>276412.42937853112</v>
      </c>
      <c r="BB98" s="35">
        <v>276412.42937853112</v>
      </c>
      <c r="BC98" s="35">
        <v>297598.87005649722</v>
      </c>
      <c r="BD98" s="35">
        <v>276412.42937853112</v>
      </c>
      <c r="BE98" s="35">
        <v>276412.42937853112</v>
      </c>
      <c r="BF98" s="35">
        <v>297598.87005649722</v>
      </c>
      <c r="BG98" s="35">
        <v>276412.42937853112</v>
      </c>
      <c r="BH98" s="35">
        <v>276412.42937853112</v>
      </c>
      <c r="BI98" s="35">
        <v>925225.98870056507</v>
      </c>
      <c r="BJ98" s="35">
        <v>276412.42937853112</v>
      </c>
      <c r="BK98" s="35">
        <v>276412.42937853112</v>
      </c>
      <c r="BL98" s="35">
        <v>297598.87005649722</v>
      </c>
      <c r="BM98" s="35">
        <v>276412.42937853112</v>
      </c>
      <c r="BN98" s="35">
        <v>276412.42937853112</v>
      </c>
      <c r="BO98" s="35">
        <v>297598.87005649722</v>
      </c>
      <c r="BP98" s="35">
        <v>276412.42937853112</v>
      </c>
      <c r="BQ98" s="35">
        <v>276412.42937853112</v>
      </c>
      <c r="BR98" s="35">
        <v>297598.87005649722</v>
      </c>
      <c r="BS98" s="35">
        <v>276412.42937853112</v>
      </c>
      <c r="BT98" s="35">
        <v>276412.42937853112</v>
      </c>
      <c r="BU98" s="35">
        <v>925225.98870056507</v>
      </c>
      <c r="BV98" s="35">
        <v>276412.42937853112</v>
      </c>
      <c r="BW98" s="35">
        <v>276412.42937853112</v>
      </c>
      <c r="BX98" s="35">
        <v>297598.87005649722</v>
      </c>
      <c r="BY98" s="35">
        <v>276412.42937853112</v>
      </c>
      <c r="BZ98" s="35">
        <v>276412.42937853112</v>
      </c>
      <c r="CA98" s="35">
        <v>297598.87005649722</v>
      </c>
      <c r="CB98" s="35">
        <v>276412.42937853112</v>
      </c>
      <c r="CC98" s="35">
        <v>276412.42937853112</v>
      </c>
      <c r="CD98" s="35">
        <v>297598.87005649722</v>
      </c>
      <c r="CE98" s="35">
        <v>276412.42937853112</v>
      </c>
      <c r="CF98" s="35">
        <v>276412.42937853112</v>
      </c>
      <c r="CG98" s="35">
        <v>925225.98870056507</v>
      </c>
      <c r="CH98" s="35">
        <v>276412.42937853112</v>
      </c>
      <c r="CI98" s="35">
        <v>276412.42937853112</v>
      </c>
      <c r="CJ98" s="35">
        <v>297598.87005649722</v>
      </c>
      <c r="CK98" s="35">
        <v>276412.42937853112</v>
      </c>
      <c r="CL98" s="35">
        <v>276412.42937853112</v>
      </c>
      <c r="CM98" s="35">
        <v>297598.87005649722</v>
      </c>
      <c r="CN98" s="35">
        <v>276412.42937853112</v>
      </c>
      <c r="CO98" s="35">
        <v>276412.42937853112</v>
      </c>
      <c r="CP98" s="35">
        <v>297598.87005649722</v>
      </c>
      <c r="CQ98" s="35">
        <v>276412.42937853112</v>
      </c>
      <c r="CR98" s="35">
        <v>276412.42937853112</v>
      </c>
      <c r="CS98" s="35">
        <v>925225.98870056507</v>
      </c>
      <c r="CT98" s="35">
        <v>276412.42937853112</v>
      </c>
      <c r="CU98" s="35">
        <v>276412.42937853112</v>
      </c>
      <c r="CV98" s="35">
        <v>297598.87005649722</v>
      </c>
      <c r="CW98" s="35">
        <v>276412.42937853112</v>
      </c>
      <c r="CX98" s="35">
        <v>276412.42937853112</v>
      </c>
      <c r="CY98" s="35">
        <v>297598.87005649722</v>
      </c>
      <c r="CZ98" s="35">
        <v>276412.42937853112</v>
      </c>
      <c r="DA98" s="35">
        <v>276412.42937853112</v>
      </c>
      <c r="DB98" s="35">
        <v>297598.87005649722</v>
      </c>
      <c r="DC98" s="35">
        <v>276412.42937853112</v>
      </c>
      <c r="DD98" s="35">
        <v>276412.42937853112</v>
      </c>
      <c r="DE98" s="35">
        <v>925225.98870056507</v>
      </c>
      <c r="DF98" s="35">
        <v>276412.42937853112</v>
      </c>
      <c r="DG98" s="35">
        <v>276412.42937853112</v>
      </c>
      <c r="DH98" s="35">
        <v>297598.87005649722</v>
      </c>
      <c r="DI98" s="35">
        <v>276412.42937853112</v>
      </c>
      <c r="DJ98" s="35">
        <v>276412.42937853112</v>
      </c>
      <c r="DK98" s="35">
        <v>297598.87005649722</v>
      </c>
      <c r="DL98" s="35">
        <v>276412.42937853112</v>
      </c>
      <c r="DM98" s="35">
        <v>276412.42937853112</v>
      </c>
      <c r="DN98" s="35">
        <v>297598.87005649722</v>
      </c>
      <c r="DO98" s="35">
        <v>276412.42937853112</v>
      </c>
      <c r="DP98" s="35">
        <v>276412.42937853112</v>
      </c>
      <c r="DQ98" s="35">
        <v>925225.98870056507</v>
      </c>
      <c r="DR98" s="35">
        <v>276412.42937853112</v>
      </c>
      <c r="DS98" s="35">
        <v>276412.42937853112</v>
      </c>
      <c r="DT98" s="35">
        <v>297598.87005649722</v>
      </c>
      <c r="DU98" s="35">
        <v>276412.42937853112</v>
      </c>
    </row>
    <row r="99" spans="1:125" x14ac:dyDescent="0.25"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1:125" x14ac:dyDescent="0.25"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1:125" s="9" customFormat="1" x14ac:dyDescent="0.25">
      <c r="A101" s="160" t="s">
        <v>2</v>
      </c>
      <c r="B101" s="145" t="s">
        <v>86</v>
      </c>
      <c r="C101" s="22" t="s">
        <v>1</v>
      </c>
      <c r="D101" s="23">
        <v>41944</v>
      </c>
      <c r="E101" s="23">
        <v>41974</v>
      </c>
      <c r="F101" s="23">
        <v>42005</v>
      </c>
      <c r="G101" s="23">
        <v>42036</v>
      </c>
      <c r="H101" s="23">
        <v>42064</v>
      </c>
      <c r="I101" s="23">
        <v>42095</v>
      </c>
      <c r="J101" s="23">
        <v>42125</v>
      </c>
      <c r="K101" s="23">
        <v>42156</v>
      </c>
      <c r="L101" s="23">
        <v>42186</v>
      </c>
      <c r="M101" s="23">
        <v>42217</v>
      </c>
      <c r="N101" s="23">
        <v>42248</v>
      </c>
      <c r="O101" s="23">
        <v>42278</v>
      </c>
      <c r="P101" s="23">
        <v>42309</v>
      </c>
      <c r="Q101" s="23">
        <v>42339</v>
      </c>
      <c r="R101" s="23">
        <v>42370</v>
      </c>
      <c r="S101" s="23">
        <v>42401</v>
      </c>
      <c r="T101" s="23">
        <v>42430</v>
      </c>
      <c r="U101" s="23">
        <v>42461</v>
      </c>
      <c r="V101" s="23">
        <v>42491</v>
      </c>
      <c r="W101" s="23">
        <v>42522</v>
      </c>
      <c r="X101" s="23">
        <v>42552</v>
      </c>
      <c r="Y101" s="23">
        <v>42583</v>
      </c>
      <c r="Z101" s="23">
        <v>42614</v>
      </c>
      <c r="AA101" s="23">
        <v>42644</v>
      </c>
      <c r="AB101" s="23">
        <v>42675</v>
      </c>
      <c r="AC101" s="23">
        <v>42705</v>
      </c>
      <c r="AD101" s="23">
        <v>42736</v>
      </c>
      <c r="AE101" s="23">
        <v>42767</v>
      </c>
      <c r="AF101" s="23">
        <v>42795</v>
      </c>
      <c r="AG101" s="23">
        <v>42826</v>
      </c>
      <c r="AH101" s="23">
        <v>42856</v>
      </c>
      <c r="AI101" s="23">
        <v>42887</v>
      </c>
      <c r="AJ101" s="23">
        <v>42917</v>
      </c>
      <c r="AK101" s="23">
        <v>42948</v>
      </c>
      <c r="AL101" s="23">
        <v>42979</v>
      </c>
      <c r="AM101" s="23">
        <v>43009</v>
      </c>
      <c r="AN101" s="23">
        <v>43040</v>
      </c>
      <c r="AO101" s="23">
        <v>43070</v>
      </c>
      <c r="AP101" s="23">
        <v>43101</v>
      </c>
      <c r="AQ101" s="23">
        <v>43132</v>
      </c>
      <c r="AR101" s="23">
        <v>43160</v>
      </c>
      <c r="AS101" s="23">
        <v>43191</v>
      </c>
      <c r="AT101" s="23">
        <v>43221</v>
      </c>
      <c r="AU101" s="23">
        <v>43252</v>
      </c>
      <c r="AV101" s="23">
        <v>43282</v>
      </c>
      <c r="AW101" s="23">
        <v>43313</v>
      </c>
      <c r="AX101" s="23">
        <v>43344</v>
      </c>
      <c r="AY101" s="23">
        <v>43374</v>
      </c>
      <c r="AZ101" s="23">
        <v>43405</v>
      </c>
      <c r="BA101" s="23">
        <v>43435</v>
      </c>
      <c r="BB101" s="23">
        <v>43466</v>
      </c>
      <c r="BC101" s="23">
        <v>43497</v>
      </c>
      <c r="BD101" s="23">
        <v>43525</v>
      </c>
      <c r="BE101" s="23">
        <v>43556</v>
      </c>
      <c r="BF101" s="23">
        <v>43586</v>
      </c>
      <c r="BG101" s="23">
        <v>43617</v>
      </c>
      <c r="BH101" s="23">
        <v>43647</v>
      </c>
      <c r="BI101" s="23">
        <v>43678</v>
      </c>
      <c r="BJ101" s="23">
        <v>43709</v>
      </c>
      <c r="BK101" s="23">
        <v>43739</v>
      </c>
      <c r="BL101" s="23">
        <v>43770</v>
      </c>
      <c r="BM101" s="23">
        <v>43800</v>
      </c>
      <c r="BN101" s="23">
        <v>43831</v>
      </c>
      <c r="BO101" s="23">
        <v>43862</v>
      </c>
      <c r="BP101" s="23">
        <v>43891</v>
      </c>
      <c r="BQ101" s="23">
        <v>43922</v>
      </c>
      <c r="BR101" s="23">
        <v>43952</v>
      </c>
      <c r="BS101" s="23">
        <v>43983</v>
      </c>
      <c r="BT101" s="23">
        <v>44013</v>
      </c>
      <c r="BU101" s="23">
        <v>44044</v>
      </c>
      <c r="BV101" s="23">
        <v>44075</v>
      </c>
      <c r="BW101" s="23">
        <v>44105</v>
      </c>
      <c r="BX101" s="23">
        <v>44136</v>
      </c>
      <c r="BY101" s="23">
        <v>44166</v>
      </c>
      <c r="BZ101" s="23">
        <v>44197</v>
      </c>
      <c r="CA101" s="23">
        <v>44228</v>
      </c>
      <c r="CB101" s="23">
        <v>44256</v>
      </c>
      <c r="CC101" s="23">
        <v>44287</v>
      </c>
      <c r="CD101" s="23">
        <v>44317</v>
      </c>
      <c r="CE101" s="23">
        <v>44348</v>
      </c>
      <c r="CF101" s="23">
        <v>44378</v>
      </c>
      <c r="CG101" s="23">
        <v>44409</v>
      </c>
      <c r="CH101" s="23">
        <v>44440</v>
      </c>
      <c r="CI101" s="23">
        <v>44470</v>
      </c>
      <c r="CJ101" s="23">
        <v>44501</v>
      </c>
      <c r="CK101" s="23">
        <v>44531</v>
      </c>
      <c r="CL101" s="23">
        <v>44562</v>
      </c>
      <c r="CM101" s="23">
        <v>44593</v>
      </c>
      <c r="CN101" s="23">
        <v>44621</v>
      </c>
      <c r="CO101" s="23">
        <v>44652</v>
      </c>
      <c r="CP101" s="23">
        <v>44682</v>
      </c>
      <c r="CQ101" s="23">
        <v>44713</v>
      </c>
      <c r="CR101" s="23">
        <v>44743</v>
      </c>
      <c r="CS101" s="23">
        <v>44774</v>
      </c>
      <c r="CT101" s="23">
        <v>44805</v>
      </c>
      <c r="CU101" s="23">
        <v>44835</v>
      </c>
      <c r="CV101" s="23">
        <v>44866</v>
      </c>
      <c r="CW101" s="23">
        <v>44896</v>
      </c>
      <c r="CX101" s="23">
        <v>44927</v>
      </c>
      <c r="CY101" s="23">
        <v>44958</v>
      </c>
      <c r="CZ101" s="23">
        <v>44986</v>
      </c>
      <c r="DA101" s="23">
        <v>45017</v>
      </c>
      <c r="DB101" s="23">
        <v>45047</v>
      </c>
      <c r="DC101" s="23">
        <v>45078</v>
      </c>
      <c r="DD101" s="23">
        <v>45108</v>
      </c>
      <c r="DE101" s="23">
        <v>45139</v>
      </c>
      <c r="DF101" s="23">
        <v>45170</v>
      </c>
      <c r="DG101" s="23">
        <v>45200</v>
      </c>
      <c r="DH101" s="23">
        <v>45231</v>
      </c>
      <c r="DI101" s="23">
        <v>45261</v>
      </c>
      <c r="DJ101" s="23">
        <v>45292</v>
      </c>
      <c r="DK101" s="23">
        <v>45323</v>
      </c>
      <c r="DL101" s="23">
        <v>45352</v>
      </c>
      <c r="DM101" s="23">
        <v>45383</v>
      </c>
      <c r="DN101" s="23">
        <v>45413</v>
      </c>
      <c r="DO101" s="23">
        <v>45444</v>
      </c>
      <c r="DP101" s="23">
        <v>45474</v>
      </c>
      <c r="DQ101" s="23">
        <v>45505</v>
      </c>
      <c r="DR101" s="23">
        <v>45536</v>
      </c>
      <c r="DS101" s="23">
        <v>45566</v>
      </c>
      <c r="DT101" s="23">
        <v>45597</v>
      </c>
      <c r="DU101" s="23">
        <v>45627</v>
      </c>
    </row>
    <row r="102" spans="1:125" s="32" customFormat="1" x14ac:dyDescent="0.25">
      <c r="A102" s="137" t="s">
        <v>97</v>
      </c>
      <c r="B102" s="135">
        <v>25000</v>
      </c>
      <c r="C102" s="138"/>
      <c r="D102" s="144"/>
      <c r="E102" s="144"/>
      <c r="F102" s="144"/>
      <c r="G102" s="144"/>
      <c r="H102" s="144"/>
      <c r="I102" s="144"/>
      <c r="J102" s="144"/>
      <c r="K102" s="144"/>
      <c r="L102" s="144"/>
      <c r="M102" s="89">
        <v>1</v>
      </c>
      <c r="N102" s="89">
        <v>1</v>
      </c>
      <c r="O102" s="89">
        <v>1</v>
      </c>
      <c r="P102" s="89">
        <v>1</v>
      </c>
      <c r="Q102" s="89">
        <v>1</v>
      </c>
      <c r="R102" s="89">
        <v>1</v>
      </c>
      <c r="S102" s="89">
        <v>1</v>
      </c>
      <c r="T102" s="89">
        <v>1</v>
      </c>
      <c r="U102" s="89">
        <v>1</v>
      </c>
      <c r="V102" s="89">
        <v>1</v>
      </c>
      <c r="W102" s="89">
        <v>1</v>
      </c>
      <c r="X102" s="89">
        <v>1</v>
      </c>
      <c r="Y102" s="89">
        <v>1</v>
      </c>
      <c r="Z102" s="89">
        <v>1</v>
      </c>
      <c r="AA102" s="89">
        <v>1</v>
      </c>
      <c r="AB102" s="89">
        <v>1</v>
      </c>
      <c r="AC102" s="89">
        <v>1</v>
      </c>
      <c r="AD102" s="89">
        <v>1</v>
      </c>
      <c r="AE102" s="89">
        <v>1</v>
      </c>
      <c r="AF102" s="89">
        <v>1</v>
      </c>
      <c r="AG102" s="89">
        <v>1</v>
      </c>
      <c r="AH102" s="89">
        <v>1</v>
      </c>
      <c r="AI102" s="89">
        <v>1</v>
      </c>
      <c r="AJ102" s="89">
        <v>1</v>
      </c>
      <c r="AK102" s="89">
        <v>1</v>
      </c>
      <c r="AL102" s="89">
        <v>1</v>
      </c>
      <c r="AM102" s="89">
        <v>1</v>
      </c>
      <c r="AN102" s="89">
        <v>1</v>
      </c>
      <c r="AO102" s="89">
        <v>1</v>
      </c>
      <c r="AP102" s="89">
        <v>1</v>
      </c>
      <c r="AQ102" s="89">
        <v>1</v>
      </c>
      <c r="AR102" s="89">
        <v>1</v>
      </c>
      <c r="AS102" s="89">
        <v>1</v>
      </c>
      <c r="AT102" s="89">
        <v>1</v>
      </c>
      <c r="AU102" s="89">
        <v>1</v>
      </c>
      <c r="AV102" s="89">
        <v>1</v>
      </c>
      <c r="AW102" s="89">
        <v>1</v>
      </c>
      <c r="AX102" s="89">
        <v>1</v>
      </c>
      <c r="AY102" s="89">
        <v>1</v>
      </c>
      <c r="AZ102" s="89">
        <v>1</v>
      </c>
      <c r="BA102" s="89">
        <v>1</v>
      </c>
      <c r="BB102" s="89">
        <v>1</v>
      </c>
      <c r="BC102" s="89">
        <v>1</v>
      </c>
      <c r="BD102" s="89">
        <v>1</v>
      </c>
      <c r="BE102" s="89">
        <v>1</v>
      </c>
      <c r="BF102" s="89">
        <v>1</v>
      </c>
      <c r="BG102" s="89">
        <v>1</v>
      </c>
      <c r="BH102" s="89">
        <v>1</v>
      </c>
      <c r="BI102" s="89">
        <v>1</v>
      </c>
      <c r="BJ102" s="89">
        <v>1</v>
      </c>
      <c r="BK102" s="89">
        <v>1</v>
      </c>
      <c r="BL102" s="89">
        <v>1</v>
      </c>
      <c r="BM102" s="89">
        <v>1</v>
      </c>
      <c r="BN102" s="89">
        <v>1</v>
      </c>
      <c r="BO102" s="89">
        <v>1</v>
      </c>
      <c r="BP102" s="89">
        <v>1</v>
      </c>
      <c r="BQ102" s="89">
        <v>1</v>
      </c>
      <c r="BR102" s="89">
        <v>1</v>
      </c>
      <c r="BS102" s="89">
        <v>1</v>
      </c>
      <c r="BT102" s="89">
        <v>1</v>
      </c>
      <c r="BU102" s="89">
        <v>1</v>
      </c>
      <c r="BV102" s="89">
        <v>1</v>
      </c>
      <c r="BW102" s="89">
        <v>1</v>
      </c>
      <c r="BX102" s="89">
        <v>1</v>
      </c>
      <c r="BY102" s="89">
        <v>1</v>
      </c>
      <c r="BZ102" s="89">
        <v>1</v>
      </c>
      <c r="CA102" s="89">
        <v>1</v>
      </c>
      <c r="CB102" s="89">
        <v>1</v>
      </c>
      <c r="CC102" s="89">
        <v>1</v>
      </c>
      <c r="CD102" s="89">
        <v>1</v>
      </c>
      <c r="CE102" s="89">
        <v>1</v>
      </c>
      <c r="CF102" s="89">
        <v>1</v>
      </c>
      <c r="CG102" s="89">
        <v>1</v>
      </c>
      <c r="CH102" s="89">
        <v>1</v>
      </c>
      <c r="CI102" s="89">
        <v>1</v>
      </c>
      <c r="CJ102" s="89">
        <v>1</v>
      </c>
      <c r="CK102" s="89">
        <v>1</v>
      </c>
      <c r="CL102" s="89">
        <v>1</v>
      </c>
      <c r="CM102" s="89">
        <v>1</v>
      </c>
      <c r="CN102" s="89">
        <v>1</v>
      </c>
      <c r="CO102" s="89">
        <v>1</v>
      </c>
      <c r="CP102" s="89">
        <v>1</v>
      </c>
      <c r="CQ102" s="89">
        <v>1</v>
      </c>
      <c r="CR102" s="89">
        <v>1</v>
      </c>
      <c r="CS102" s="89">
        <v>1</v>
      </c>
      <c r="CT102" s="89">
        <v>1</v>
      </c>
      <c r="CU102" s="89">
        <v>1</v>
      </c>
      <c r="CV102" s="89">
        <v>1</v>
      </c>
      <c r="CW102" s="89">
        <v>1</v>
      </c>
      <c r="CX102" s="89">
        <v>1</v>
      </c>
      <c r="CY102" s="89">
        <v>1</v>
      </c>
      <c r="CZ102" s="89">
        <v>1</v>
      </c>
      <c r="DA102" s="89">
        <v>1</v>
      </c>
      <c r="DB102" s="89">
        <v>1</v>
      </c>
      <c r="DC102" s="89">
        <v>1</v>
      </c>
      <c r="DD102" s="89">
        <v>1</v>
      </c>
      <c r="DE102" s="89">
        <v>1</v>
      </c>
      <c r="DF102" s="89">
        <v>1</v>
      </c>
      <c r="DG102" s="89">
        <v>1</v>
      </c>
      <c r="DH102" s="89">
        <v>1</v>
      </c>
      <c r="DI102" s="89">
        <v>1</v>
      </c>
      <c r="DJ102" s="89">
        <v>1</v>
      </c>
      <c r="DK102" s="89">
        <v>1</v>
      </c>
      <c r="DL102" s="89">
        <v>1</v>
      </c>
      <c r="DM102" s="89">
        <v>1</v>
      </c>
      <c r="DN102" s="89">
        <v>1</v>
      </c>
      <c r="DO102" s="89">
        <v>1</v>
      </c>
      <c r="DP102" s="89">
        <v>1</v>
      </c>
      <c r="DQ102" s="89">
        <v>1</v>
      </c>
      <c r="DR102" s="89">
        <v>1</v>
      </c>
      <c r="DS102" s="89">
        <v>1</v>
      </c>
      <c r="DT102" s="89">
        <v>1</v>
      </c>
      <c r="DU102" s="89">
        <v>1</v>
      </c>
    </row>
    <row r="103" spans="1:125" s="32" customFormat="1" x14ac:dyDescent="0.25">
      <c r="A103" s="59" t="s">
        <v>98</v>
      </c>
      <c r="B103" s="135">
        <v>10000</v>
      </c>
      <c r="C103" s="139"/>
      <c r="D103" s="144"/>
      <c r="E103" s="144"/>
      <c r="F103" s="144"/>
      <c r="G103" s="144"/>
      <c r="H103" s="144"/>
      <c r="I103" s="144"/>
      <c r="J103" s="144"/>
      <c r="K103" s="144"/>
      <c r="L103" s="144"/>
      <c r="M103" s="89">
        <v>1</v>
      </c>
      <c r="N103" s="89">
        <v>1</v>
      </c>
      <c r="O103" s="89">
        <v>1</v>
      </c>
      <c r="P103" s="89">
        <v>1</v>
      </c>
      <c r="Q103" s="89">
        <v>1</v>
      </c>
      <c r="R103" s="89">
        <v>1</v>
      </c>
      <c r="S103" s="89">
        <v>1</v>
      </c>
      <c r="T103" s="89">
        <v>1</v>
      </c>
      <c r="U103" s="89">
        <v>1</v>
      </c>
      <c r="V103" s="89">
        <v>1</v>
      </c>
      <c r="W103" s="89">
        <v>1</v>
      </c>
      <c r="X103" s="89">
        <v>1</v>
      </c>
      <c r="Y103" s="89">
        <v>1</v>
      </c>
      <c r="Z103" s="89">
        <v>1</v>
      </c>
      <c r="AA103" s="89">
        <v>1</v>
      </c>
      <c r="AB103" s="89">
        <v>1</v>
      </c>
      <c r="AC103" s="89">
        <v>1</v>
      </c>
      <c r="AD103" s="89">
        <v>1</v>
      </c>
      <c r="AE103" s="89">
        <v>1</v>
      </c>
      <c r="AF103" s="89">
        <v>1</v>
      </c>
      <c r="AG103" s="89">
        <v>1</v>
      </c>
      <c r="AH103" s="89">
        <v>1</v>
      </c>
      <c r="AI103" s="89">
        <v>1</v>
      </c>
      <c r="AJ103" s="89">
        <v>1</v>
      </c>
      <c r="AK103" s="89">
        <v>1</v>
      </c>
      <c r="AL103" s="89">
        <v>1</v>
      </c>
      <c r="AM103" s="89">
        <v>1</v>
      </c>
      <c r="AN103" s="89">
        <v>1</v>
      </c>
      <c r="AO103" s="89">
        <v>1</v>
      </c>
      <c r="AP103" s="89">
        <v>1</v>
      </c>
      <c r="AQ103" s="89">
        <v>1</v>
      </c>
      <c r="AR103" s="89">
        <v>1</v>
      </c>
      <c r="AS103" s="89">
        <v>1</v>
      </c>
      <c r="AT103" s="89">
        <v>1</v>
      </c>
      <c r="AU103" s="89">
        <v>1</v>
      </c>
      <c r="AV103" s="89">
        <v>1</v>
      </c>
      <c r="AW103" s="89">
        <v>1</v>
      </c>
      <c r="AX103" s="89">
        <v>1</v>
      </c>
      <c r="AY103" s="89">
        <v>1</v>
      </c>
      <c r="AZ103" s="89">
        <v>1</v>
      </c>
      <c r="BA103" s="89">
        <v>1</v>
      </c>
      <c r="BB103" s="89">
        <v>1</v>
      </c>
      <c r="BC103" s="89">
        <v>1</v>
      </c>
      <c r="BD103" s="89">
        <v>1</v>
      </c>
      <c r="BE103" s="89">
        <v>1</v>
      </c>
      <c r="BF103" s="89">
        <v>1</v>
      </c>
      <c r="BG103" s="89">
        <v>1</v>
      </c>
      <c r="BH103" s="89">
        <v>1</v>
      </c>
      <c r="BI103" s="89">
        <v>1</v>
      </c>
      <c r="BJ103" s="89">
        <v>1</v>
      </c>
      <c r="BK103" s="89">
        <v>1</v>
      </c>
      <c r="BL103" s="89">
        <v>1</v>
      </c>
      <c r="BM103" s="89">
        <v>1</v>
      </c>
      <c r="BN103" s="89">
        <v>1</v>
      </c>
      <c r="BO103" s="89">
        <v>1</v>
      </c>
      <c r="BP103" s="89">
        <v>1</v>
      </c>
      <c r="BQ103" s="89">
        <v>1</v>
      </c>
      <c r="BR103" s="89">
        <v>1</v>
      </c>
      <c r="BS103" s="89">
        <v>1</v>
      </c>
      <c r="BT103" s="89">
        <v>1</v>
      </c>
      <c r="BU103" s="89">
        <v>1</v>
      </c>
      <c r="BV103" s="89">
        <v>1</v>
      </c>
      <c r="BW103" s="89">
        <v>1</v>
      </c>
      <c r="BX103" s="89">
        <v>1</v>
      </c>
      <c r="BY103" s="89">
        <v>1</v>
      </c>
      <c r="BZ103" s="89">
        <v>1</v>
      </c>
      <c r="CA103" s="89">
        <v>1</v>
      </c>
      <c r="CB103" s="89">
        <v>1</v>
      </c>
      <c r="CC103" s="89">
        <v>1</v>
      </c>
      <c r="CD103" s="89">
        <v>1</v>
      </c>
      <c r="CE103" s="89">
        <v>1</v>
      </c>
      <c r="CF103" s="89">
        <v>1</v>
      </c>
      <c r="CG103" s="89">
        <v>1</v>
      </c>
      <c r="CH103" s="89">
        <v>1</v>
      </c>
      <c r="CI103" s="89">
        <v>1</v>
      </c>
      <c r="CJ103" s="89">
        <v>1</v>
      </c>
      <c r="CK103" s="89">
        <v>1</v>
      </c>
      <c r="CL103" s="89">
        <v>1</v>
      </c>
      <c r="CM103" s="89">
        <v>1</v>
      </c>
      <c r="CN103" s="89">
        <v>1</v>
      </c>
      <c r="CO103" s="89">
        <v>1</v>
      </c>
      <c r="CP103" s="89">
        <v>1</v>
      </c>
      <c r="CQ103" s="89">
        <v>1</v>
      </c>
      <c r="CR103" s="89">
        <v>1</v>
      </c>
      <c r="CS103" s="89">
        <v>1</v>
      </c>
      <c r="CT103" s="89">
        <v>1</v>
      </c>
      <c r="CU103" s="89">
        <v>1</v>
      </c>
      <c r="CV103" s="89">
        <v>1</v>
      </c>
      <c r="CW103" s="89">
        <v>1</v>
      </c>
      <c r="CX103" s="89">
        <v>1</v>
      </c>
      <c r="CY103" s="89">
        <v>1</v>
      </c>
      <c r="CZ103" s="89">
        <v>1</v>
      </c>
      <c r="DA103" s="89">
        <v>1</v>
      </c>
      <c r="DB103" s="89">
        <v>1</v>
      </c>
      <c r="DC103" s="89">
        <v>1</v>
      </c>
      <c r="DD103" s="89">
        <v>1</v>
      </c>
      <c r="DE103" s="89">
        <v>1</v>
      </c>
      <c r="DF103" s="89">
        <v>1</v>
      </c>
      <c r="DG103" s="89">
        <v>1</v>
      </c>
      <c r="DH103" s="89">
        <v>1</v>
      </c>
      <c r="DI103" s="89">
        <v>1</v>
      </c>
      <c r="DJ103" s="89">
        <v>1</v>
      </c>
      <c r="DK103" s="89">
        <v>1</v>
      </c>
      <c r="DL103" s="89">
        <v>1</v>
      </c>
      <c r="DM103" s="89">
        <v>1</v>
      </c>
      <c r="DN103" s="89">
        <v>1</v>
      </c>
      <c r="DO103" s="89">
        <v>1</v>
      </c>
      <c r="DP103" s="89">
        <v>1</v>
      </c>
      <c r="DQ103" s="89">
        <v>1</v>
      </c>
      <c r="DR103" s="89">
        <v>1</v>
      </c>
      <c r="DS103" s="89">
        <v>1</v>
      </c>
      <c r="DT103" s="89">
        <v>1</v>
      </c>
      <c r="DU103" s="89">
        <v>1</v>
      </c>
    </row>
    <row r="104" spans="1:125" s="32" customFormat="1" x14ac:dyDescent="0.25">
      <c r="A104" s="59" t="s">
        <v>99</v>
      </c>
      <c r="B104" s="135">
        <v>5000</v>
      </c>
      <c r="C104" s="139"/>
      <c r="D104" s="144"/>
      <c r="E104" s="144"/>
      <c r="F104" s="144"/>
      <c r="G104" s="144"/>
      <c r="H104" s="144"/>
      <c r="I104" s="144"/>
      <c r="J104" s="144"/>
      <c r="K104" s="144"/>
      <c r="L104" s="144"/>
      <c r="M104" s="89">
        <v>3</v>
      </c>
      <c r="N104" s="89">
        <v>3</v>
      </c>
      <c r="O104" s="89">
        <v>3</v>
      </c>
      <c r="P104" s="89">
        <v>3</v>
      </c>
      <c r="Q104" s="89">
        <v>3</v>
      </c>
      <c r="R104" s="89">
        <v>3</v>
      </c>
      <c r="S104" s="89">
        <v>3</v>
      </c>
      <c r="T104" s="89">
        <v>3</v>
      </c>
      <c r="U104" s="89">
        <v>3</v>
      </c>
      <c r="V104" s="89">
        <v>3</v>
      </c>
      <c r="W104" s="89">
        <v>3</v>
      </c>
      <c r="X104" s="89">
        <v>3</v>
      </c>
      <c r="Y104" s="89">
        <v>3</v>
      </c>
      <c r="Z104" s="89">
        <v>3</v>
      </c>
      <c r="AA104" s="89">
        <v>3</v>
      </c>
      <c r="AB104" s="89">
        <v>3</v>
      </c>
      <c r="AC104" s="89">
        <v>3</v>
      </c>
      <c r="AD104" s="89">
        <v>3</v>
      </c>
      <c r="AE104" s="89">
        <v>3</v>
      </c>
      <c r="AF104" s="89">
        <v>3</v>
      </c>
      <c r="AG104" s="89">
        <v>3</v>
      </c>
      <c r="AH104" s="89">
        <v>3</v>
      </c>
      <c r="AI104" s="89">
        <v>3</v>
      </c>
      <c r="AJ104" s="89">
        <v>3</v>
      </c>
      <c r="AK104" s="89">
        <v>3</v>
      </c>
      <c r="AL104" s="89">
        <v>3</v>
      </c>
      <c r="AM104" s="89">
        <v>3</v>
      </c>
      <c r="AN104" s="89">
        <v>3</v>
      </c>
      <c r="AO104" s="89">
        <v>3</v>
      </c>
      <c r="AP104" s="89">
        <v>3</v>
      </c>
      <c r="AQ104" s="89">
        <v>3</v>
      </c>
      <c r="AR104" s="89">
        <v>3</v>
      </c>
      <c r="AS104" s="89">
        <v>3</v>
      </c>
      <c r="AT104" s="89">
        <v>3</v>
      </c>
      <c r="AU104" s="89">
        <v>3</v>
      </c>
      <c r="AV104" s="89">
        <v>3</v>
      </c>
      <c r="AW104" s="89">
        <v>3</v>
      </c>
      <c r="AX104" s="89">
        <v>3</v>
      </c>
      <c r="AY104" s="89">
        <v>3</v>
      </c>
      <c r="AZ104" s="89">
        <v>3</v>
      </c>
      <c r="BA104" s="89">
        <v>3</v>
      </c>
      <c r="BB104" s="89">
        <v>3</v>
      </c>
      <c r="BC104" s="89">
        <v>3</v>
      </c>
      <c r="BD104" s="89">
        <v>3</v>
      </c>
      <c r="BE104" s="89">
        <v>3</v>
      </c>
      <c r="BF104" s="89">
        <v>3</v>
      </c>
      <c r="BG104" s="89">
        <v>3</v>
      </c>
      <c r="BH104" s="89">
        <v>3</v>
      </c>
      <c r="BI104" s="89">
        <v>3</v>
      </c>
      <c r="BJ104" s="89">
        <v>3</v>
      </c>
      <c r="BK104" s="89">
        <v>3</v>
      </c>
      <c r="BL104" s="89">
        <v>3</v>
      </c>
      <c r="BM104" s="89">
        <v>3</v>
      </c>
      <c r="BN104" s="89">
        <v>3</v>
      </c>
      <c r="BO104" s="89">
        <v>3</v>
      </c>
      <c r="BP104" s="89">
        <v>3</v>
      </c>
      <c r="BQ104" s="89">
        <v>3</v>
      </c>
      <c r="BR104" s="89">
        <v>3</v>
      </c>
      <c r="BS104" s="89">
        <v>3</v>
      </c>
      <c r="BT104" s="89">
        <v>3</v>
      </c>
      <c r="BU104" s="89">
        <v>3</v>
      </c>
      <c r="BV104" s="89">
        <v>3</v>
      </c>
      <c r="BW104" s="89">
        <v>3</v>
      </c>
      <c r="BX104" s="89">
        <v>3</v>
      </c>
      <c r="BY104" s="89">
        <v>3</v>
      </c>
      <c r="BZ104" s="89">
        <v>3</v>
      </c>
      <c r="CA104" s="89">
        <v>3</v>
      </c>
      <c r="CB104" s="89">
        <v>3</v>
      </c>
      <c r="CC104" s="89">
        <v>3</v>
      </c>
      <c r="CD104" s="89">
        <v>3</v>
      </c>
      <c r="CE104" s="89">
        <v>3</v>
      </c>
      <c r="CF104" s="89">
        <v>3</v>
      </c>
      <c r="CG104" s="89">
        <v>3</v>
      </c>
      <c r="CH104" s="89">
        <v>3</v>
      </c>
      <c r="CI104" s="89">
        <v>3</v>
      </c>
      <c r="CJ104" s="89">
        <v>3</v>
      </c>
      <c r="CK104" s="89">
        <v>3</v>
      </c>
      <c r="CL104" s="89">
        <v>3</v>
      </c>
      <c r="CM104" s="89">
        <v>3</v>
      </c>
      <c r="CN104" s="89">
        <v>3</v>
      </c>
      <c r="CO104" s="89">
        <v>3</v>
      </c>
      <c r="CP104" s="89">
        <v>3</v>
      </c>
      <c r="CQ104" s="89">
        <v>3</v>
      </c>
      <c r="CR104" s="89">
        <v>3</v>
      </c>
      <c r="CS104" s="89">
        <v>3</v>
      </c>
      <c r="CT104" s="89">
        <v>3</v>
      </c>
      <c r="CU104" s="89">
        <v>3</v>
      </c>
      <c r="CV104" s="89">
        <v>3</v>
      </c>
      <c r="CW104" s="89">
        <v>3</v>
      </c>
      <c r="CX104" s="89">
        <v>3</v>
      </c>
      <c r="CY104" s="89">
        <v>3</v>
      </c>
      <c r="CZ104" s="89">
        <v>3</v>
      </c>
      <c r="DA104" s="89">
        <v>3</v>
      </c>
      <c r="DB104" s="89">
        <v>3</v>
      </c>
      <c r="DC104" s="89">
        <v>3</v>
      </c>
      <c r="DD104" s="89">
        <v>3</v>
      </c>
      <c r="DE104" s="89">
        <v>3</v>
      </c>
      <c r="DF104" s="89">
        <v>3</v>
      </c>
      <c r="DG104" s="89">
        <v>3</v>
      </c>
      <c r="DH104" s="89">
        <v>3</v>
      </c>
      <c r="DI104" s="89">
        <v>3</v>
      </c>
      <c r="DJ104" s="89">
        <v>3</v>
      </c>
      <c r="DK104" s="89">
        <v>3</v>
      </c>
      <c r="DL104" s="89">
        <v>3</v>
      </c>
      <c r="DM104" s="89">
        <v>3</v>
      </c>
      <c r="DN104" s="89">
        <v>3</v>
      </c>
      <c r="DO104" s="89">
        <v>3</v>
      </c>
      <c r="DP104" s="89">
        <v>3</v>
      </c>
      <c r="DQ104" s="89">
        <v>3</v>
      </c>
      <c r="DR104" s="89">
        <v>3</v>
      </c>
      <c r="DS104" s="89">
        <v>3</v>
      </c>
      <c r="DT104" s="89">
        <v>3</v>
      </c>
      <c r="DU104" s="89">
        <v>3</v>
      </c>
    </row>
    <row r="105" spans="1:125" s="32" customFormat="1" x14ac:dyDescent="0.25">
      <c r="A105" s="59" t="s">
        <v>100</v>
      </c>
      <c r="B105" s="135">
        <v>5000</v>
      </c>
      <c r="C105" s="139"/>
      <c r="D105" s="144"/>
      <c r="E105" s="144"/>
      <c r="F105" s="144"/>
      <c r="G105" s="144"/>
      <c r="H105" s="144"/>
      <c r="I105" s="144"/>
      <c r="J105" s="144"/>
      <c r="K105" s="144"/>
      <c r="L105" s="144"/>
      <c r="M105" s="89">
        <v>1</v>
      </c>
      <c r="N105" s="89">
        <v>1</v>
      </c>
      <c r="O105" s="89">
        <v>1</v>
      </c>
      <c r="P105" s="89">
        <v>1</v>
      </c>
      <c r="Q105" s="89">
        <v>1</v>
      </c>
      <c r="R105" s="89">
        <v>1</v>
      </c>
      <c r="S105" s="89">
        <v>1</v>
      </c>
      <c r="T105" s="89">
        <v>1</v>
      </c>
      <c r="U105" s="89">
        <v>1</v>
      </c>
      <c r="V105" s="89">
        <v>1</v>
      </c>
      <c r="W105" s="89">
        <v>1</v>
      </c>
      <c r="X105" s="89">
        <v>1</v>
      </c>
      <c r="Y105" s="89">
        <v>1</v>
      </c>
      <c r="Z105" s="89">
        <v>1</v>
      </c>
      <c r="AA105" s="89">
        <v>1</v>
      </c>
      <c r="AB105" s="89">
        <v>1</v>
      </c>
      <c r="AC105" s="89">
        <v>1</v>
      </c>
      <c r="AD105" s="89">
        <v>1</v>
      </c>
      <c r="AE105" s="89">
        <v>1</v>
      </c>
      <c r="AF105" s="89">
        <v>1</v>
      </c>
      <c r="AG105" s="89">
        <v>1</v>
      </c>
      <c r="AH105" s="89">
        <v>1</v>
      </c>
      <c r="AI105" s="89">
        <v>1</v>
      </c>
      <c r="AJ105" s="89">
        <v>1</v>
      </c>
      <c r="AK105" s="89">
        <v>1</v>
      </c>
      <c r="AL105" s="89">
        <v>1</v>
      </c>
      <c r="AM105" s="89">
        <v>1</v>
      </c>
      <c r="AN105" s="89">
        <v>1</v>
      </c>
      <c r="AO105" s="89">
        <v>1</v>
      </c>
      <c r="AP105" s="89">
        <v>1</v>
      </c>
      <c r="AQ105" s="89">
        <v>1</v>
      </c>
      <c r="AR105" s="89">
        <v>1</v>
      </c>
      <c r="AS105" s="89">
        <v>1</v>
      </c>
      <c r="AT105" s="89">
        <v>1</v>
      </c>
      <c r="AU105" s="89">
        <v>1</v>
      </c>
      <c r="AV105" s="89">
        <v>1</v>
      </c>
      <c r="AW105" s="89">
        <v>1</v>
      </c>
      <c r="AX105" s="89">
        <v>1</v>
      </c>
      <c r="AY105" s="89">
        <v>1</v>
      </c>
      <c r="AZ105" s="89">
        <v>1</v>
      </c>
      <c r="BA105" s="89">
        <v>1</v>
      </c>
      <c r="BB105" s="89">
        <v>1</v>
      </c>
      <c r="BC105" s="89">
        <v>1</v>
      </c>
      <c r="BD105" s="89">
        <v>1</v>
      </c>
      <c r="BE105" s="89">
        <v>1</v>
      </c>
      <c r="BF105" s="89">
        <v>1</v>
      </c>
      <c r="BG105" s="89">
        <v>1</v>
      </c>
      <c r="BH105" s="89">
        <v>1</v>
      </c>
      <c r="BI105" s="89">
        <v>1</v>
      </c>
      <c r="BJ105" s="89">
        <v>1</v>
      </c>
      <c r="BK105" s="89">
        <v>1</v>
      </c>
      <c r="BL105" s="89">
        <v>1</v>
      </c>
      <c r="BM105" s="89">
        <v>1</v>
      </c>
      <c r="BN105" s="89">
        <v>1</v>
      </c>
      <c r="BO105" s="89">
        <v>1</v>
      </c>
      <c r="BP105" s="89">
        <v>1</v>
      </c>
      <c r="BQ105" s="89">
        <v>1</v>
      </c>
      <c r="BR105" s="89">
        <v>1</v>
      </c>
      <c r="BS105" s="89">
        <v>1</v>
      </c>
      <c r="BT105" s="89">
        <v>1</v>
      </c>
      <c r="BU105" s="89">
        <v>1</v>
      </c>
      <c r="BV105" s="89">
        <v>1</v>
      </c>
      <c r="BW105" s="89">
        <v>1</v>
      </c>
      <c r="BX105" s="89">
        <v>1</v>
      </c>
      <c r="BY105" s="89">
        <v>1</v>
      </c>
      <c r="BZ105" s="89">
        <v>1</v>
      </c>
      <c r="CA105" s="89">
        <v>1</v>
      </c>
      <c r="CB105" s="89">
        <v>1</v>
      </c>
      <c r="CC105" s="89">
        <v>1</v>
      </c>
      <c r="CD105" s="89">
        <v>1</v>
      </c>
      <c r="CE105" s="89">
        <v>1</v>
      </c>
      <c r="CF105" s="89">
        <v>1</v>
      </c>
      <c r="CG105" s="89">
        <v>1</v>
      </c>
      <c r="CH105" s="89">
        <v>1</v>
      </c>
      <c r="CI105" s="89">
        <v>1</v>
      </c>
      <c r="CJ105" s="89">
        <v>1</v>
      </c>
      <c r="CK105" s="89">
        <v>1</v>
      </c>
      <c r="CL105" s="89">
        <v>1</v>
      </c>
      <c r="CM105" s="89">
        <v>1</v>
      </c>
      <c r="CN105" s="89">
        <v>1</v>
      </c>
      <c r="CO105" s="89">
        <v>1</v>
      </c>
      <c r="CP105" s="89">
        <v>1</v>
      </c>
      <c r="CQ105" s="89">
        <v>1</v>
      </c>
      <c r="CR105" s="89">
        <v>1</v>
      </c>
      <c r="CS105" s="89">
        <v>1</v>
      </c>
      <c r="CT105" s="89">
        <v>1</v>
      </c>
      <c r="CU105" s="89">
        <v>1</v>
      </c>
      <c r="CV105" s="89">
        <v>1</v>
      </c>
      <c r="CW105" s="89">
        <v>1</v>
      </c>
      <c r="CX105" s="89">
        <v>1</v>
      </c>
      <c r="CY105" s="89">
        <v>1</v>
      </c>
      <c r="CZ105" s="89">
        <v>1</v>
      </c>
      <c r="DA105" s="89">
        <v>1</v>
      </c>
      <c r="DB105" s="89">
        <v>1</v>
      </c>
      <c r="DC105" s="89">
        <v>1</v>
      </c>
      <c r="DD105" s="89">
        <v>1</v>
      </c>
      <c r="DE105" s="89">
        <v>1</v>
      </c>
      <c r="DF105" s="89">
        <v>1</v>
      </c>
      <c r="DG105" s="89">
        <v>1</v>
      </c>
      <c r="DH105" s="89">
        <v>1</v>
      </c>
      <c r="DI105" s="89">
        <v>1</v>
      </c>
      <c r="DJ105" s="89">
        <v>1</v>
      </c>
      <c r="DK105" s="89">
        <v>1</v>
      </c>
      <c r="DL105" s="89">
        <v>1</v>
      </c>
      <c r="DM105" s="89">
        <v>1</v>
      </c>
      <c r="DN105" s="89">
        <v>1</v>
      </c>
      <c r="DO105" s="89">
        <v>1</v>
      </c>
      <c r="DP105" s="89">
        <v>1</v>
      </c>
      <c r="DQ105" s="89">
        <v>1</v>
      </c>
      <c r="DR105" s="89">
        <v>1</v>
      </c>
      <c r="DS105" s="89">
        <v>1</v>
      </c>
      <c r="DT105" s="89">
        <v>1</v>
      </c>
      <c r="DU105" s="89">
        <v>1</v>
      </c>
    </row>
    <row r="106" spans="1:125" s="32" customFormat="1" x14ac:dyDescent="0.25">
      <c r="A106" s="59" t="s">
        <v>101</v>
      </c>
      <c r="B106" s="135">
        <v>4000</v>
      </c>
      <c r="C106" s="139"/>
      <c r="D106" s="144"/>
      <c r="E106" s="144"/>
      <c r="F106" s="144"/>
      <c r="G106" s="144"/>
      <c r="H106" s="144"/>
      <c r="I106" s="144"/>
      <c r="J106" s="144"/>
      <c r="K106" s="144"/>
      <c r="L106" s="144"/>
      <c r="M106" s="89">
        <v>1</v>
      </c>
      <c r="N106" s="89">
        <v>1</v>
      </c>
      <c r="O106" s="89">
        <v>1</v>
      </c>
      <c r="P106" s="89">
        <v>1</v>
      </c>
      <c r="Q106" s="89">
        <v>1</v>
      </c>
      <c r="R106" s="89">
        <v>1</v>
      </c>
      <c r="S106" s="89">
        <v>1</v>
      </c>
      <c r="T106" s="89">
        <v>1</v>
      </c>
      <c r="U106" s="89">
        <v>1</v>
      </c>
      <c r="V106" s="89">
        <v>1</v>
      </c>
      <c r="W106" s="89">
        <v>1</v>
      </c>
      <c r="X106" s="89">
        <v>1</v>
      </c>
      <c r="Y106" s="89">
        <v>1</v>
      </c>
      <c r="Z106" s="89">
        <v>1</v>
      </c>
      <c r="AA106" s="89">
        <v>1</v>
      </c>
      <c r="AB106" s="89">
        <v>1</v>
      </c>
      <c r="AC106" s="89">
        <v>1</v>
      </c>
      <c r="AD106" s="89">
        <v>1</v>
      </c>
      <c r="AE106" s="89">
        <v>1</v>
      </c>
      <c r="AF106" s="89">
        <v>1</v>
      </c>
      <c r="AG106" s="89">
        <v>1</v>
      </c>
      <c r="AH106" s="89">
        <v>1</v>
      </c>
      <c r="AI106" s="89">
        <v>1</v>
      </c>
      <c r="AJ106" s="89">
        <v>1</v>
      </c>
      <c r="AK106" s="89">
        <v>1</v>
      </c>
      <c r="AL106" s="89">
        <v>1</v>
      </c>
      <c r="AM106" s="89">
        <v>1</v>
      </c>
      <c r="AN106" s="89">
        <v>1</v>
      </c>
      <c r="AO106" s="89">
        <v>1</v>
      </c>
      <c r="AP106" s="89">
        <v>1</v>
      </c>
      <c r="AQ106" s="89">
        <v>1</v>
      </c>
      <c r="AR106" s="89">
        <v>1</v>
      </c>
      <c r="AS106" s="89">
        <v>1</v>
      </c>
      <c r="AT106" s="89">
        <v>1</v>
      </c>
      <c r="AU106" s="89">
        <v>1</v>
      </c>
      <c r="AV106" s="89">
        <v>1</v>
      </c>
      <c r="AW106" s="89">
        <v>1</v>
      </c>
      <c r="AX106" s="89">
        <v>1</v>
      </c>
      <c r="AY106" s="89">
        <v>1</v>
      </c>
      <c r="AZ106" s="89">
        <v>1</v>
      </c>
      <c r="BA106" s="89">
        <v>1</v>
      </c>
      <c r="BB106" s="89">
        <v>1</v>
      </c>
      <c r="BC106" s="89">
        <v>1</v>
      </c>
      <c r="BD106" s="89">
        <v>1</v>
      </c>
      <c r="BE106" s="89">
        <v>1</v>
      </c>
      <c r="BF106" s="89">
        <v>1</v>
      </c>
      <c r="BG106" s="89">
        <v>1</v>
      </c>
      <c r="BH106" s="89">
        <v>1</v>
      </c>
      <c r="BI106" s="89">
        <v>1</v>
      </c>
      <c r="BJ106" s="89">
        <v>1</v>
      </c>
      <c r="BK106" s="89">
        <v>1</v>
      </c>
      <c r="BL106" s="89">
        <v>1</v>
      </c>
      <c r="BM106" s="89">
        <v>1</v>
      </c>
      <c r="BN106" s="89">
        <v>1</v>
      </c>
      <c r="BO106" s="89">
        <v>1</v>
      </c>
      <c r="BP106" s="89">
        <v>1</v>
      </c>
      <c r="BQ106" s="89">
        <v>1</v>
      </c>
      <c r="BR106" s="89">
        <v>1</v>
      </c>
      <c r="BS106" s="89">
        <v>1</v>
      </c>
      <c r="BT106" s="89">
        <v>1</v>
      </c>
      <c r="BU106" s="89">
        <v>1</v>
      </c>
      <c r="BV106" s="89">
        <v>1</v>
      </c>
      <c r="BW106" s="89">
        <v>1</v>
      </c>
      <c r="BX106" s="89">
        <v>1</v>
      </c>
      <c r="BY106" s="89">
        <v>1</v>
      </c>
      <c r="BZ106" s="89">
        <v>1</v>
      </c>
      <c r="CA106" s="89">
        <v>1</v>
      </c>
      <c r="CB106" s="89">
        <v>1</v>
      </c>
      <c r="CC106" s="89">
        <v>1</v>
      </c>
      <c r="CD106" s="89">
        <v>1</v>
      </c>
      <c r="CE106" s="89">
        <v>1</v>
      </c>
      <c r="CF106" s="89">
        <v>1</v>
      </c>
      <c r="CG106" s="89">
        <v>1</v>
      </c>
      <c r="CH106" s="89">
        <v>1</v>
      </c>
      <c r="CI106" s="89">
        <v>1</v>
      </c>
      <c r="CJ106" s="89">
        <v>1</v>
      </c>
      <c r="CK106" s="89">
        <v>1</v>
      </c>
      <c r="CL106" s="89">
        <v>1</v>
      </c>
      <c r="CM106" s="89">
        <v>1</v>
      </c>
      <c r="CN106" s="89">
        <v>1</v>
      </c>
      <c r="CO106" s="89">
        <v>1</v>
      </c>
      <c r="CP106" s="89">
        <v>1</v>
      </c>
      <c r="CQ106" s="89">
        <v>1</v>
      </c>
      <c r="CR106" s="89">
        <v>1</v>
      </c>
      <c r="CS106" s="89">
        <v>1</v>
      </c>
      <c r="CT106" s="89">
        <v>1</v>
      </c>
      <c r="CU106" s="89">
        <v>1</v>
      </c>
      <c r="CV106" s="89">
        <v>1</v>
      </c>
      <c r="CW106" s="89">
        <v>1</v>
      </c>
      <c r="CX106" s="89">
        <v>1</v>
      </c>
      <c r="CY106" s="89">
        <v>1</v>
      </c>
      <c r="CZ106" s="89">
        <v>1</v>
      </c>
      <c r="DA106" s="89">
        <v>1</v>
      </c>
      <c r="DB106" s="89">
        <v>1</v>
      </c>
      <c r="DC106" s="89">
        <v>1</v>
      </c>
      <c r="DD106" s="89">
        <v>1</v>
      </c>
      <c r="DE106" s="89">
        <v>1</v>
      </c>
      <c r="DF106" s="89">
        <v>1</v>
      </c>
      <c r="DG106" s="89">
        <v>1</v>
      </c>
      <c r="DH106" s="89">
        <v>1</v>
      </c>
      <c r="DI106" s="89">
        <v>1</v>
      </c>
      <c r="DJ106" s="89">
        <v>1</v>
      </c>
      <c r="DK106" s="89">
        <v>1</v>
      </c>
      <c r="DL106" s="89">
        <v>1</v>
      </c>
      <c r="DM106" s="89">
        <v>1</v>
      </c>
      <c r="DN106" s="89">
        <v>1</v>
      </c>
      <c r="DO106" s="89">
        <v>1</v>
      </c>
      <c r="DP106" s="89">
        <v>1</v>
      </c>
      <c r="DQ106" s="89">
        <v>1</v>
      </c>
      <c r="DR106" s="89">
        <v>1</v>
      </c>
      <c r="DS106" s="89">
        <v>1</v>
      </c>
      <c r="DT106" s="89">
        <v>1</v>
      </c>
      <c r="DU106" s="89">
        <v>1</v>
      </c>
    </row>
    <row r="107" spans="1:125" s="32" customFormat="1" x14ac:dyDescent="0.25">
      <c r="A107" s="59" t="s">
        <v>102</v>
      </c>
      <c r="B107" s="135">
        <v>3000</v>
      </c>
      <c r="C107" s="139"/>
      <c r="D107" s="144"/>
      <c r="E107" s="144"/>
      <c r="F107" s="144"/>
      <c r="G107" s="144"/>
      <c r="H107" s="144"/>
      <c r="I107" s="144"/>
      <c r="J107" s="144"/>
      <c r="K107" s="144"/>
      <c r="L107" s="144"/>
      <c r="M107" s="89">
        <v>1</v>
      </c>
      <c r="N107" s="89">
        <v>1</v>
      </c>
      <c r="O107" s="89">
        <v>1</v>
      </c>
      <c r="P107" s="89">
        <v>1</v>
      </c>
      <c r="Q107" s="89">
        <v>1</v>
      </c>
      <c r="R107" s="89">
        <v>1</v>
      </c>
      <c r="S107" s="89">
        <v>1</v>
      </c>
      <c r="T107" s="89">
        <v>1</v>
      </c>
      <c r="U107" s="89">
        <v>1</v>
      </c>
      <c r="V107" s="89">
        <v>1</v>
      </c>
      <c r="W107" s="89">
        <v>1</v>
      </c>
      <c r="X107" s="89">
        <v>1</v>
      </c>
      <c r="Y107" s="89">
        <v>1</v>
      </c>
      <c r="Z107" s="89">
        <v>1</v>
      </c>
      <c r="AA107" s="89">
        <v>1</v>
      </c>
      <c r="AB107" s="89">
        <v>1</v>
      </c>
      <c r="AC107" s="89">
        <v>1</v>
      </c>
      <c r="AD107" s="89">
        <v>1</v>
      </c>
      <c r="AE107" s="89">
        <v>1</v>
      </c>
      <c r="AF107" s="89">
        <v>1</v>
      </c>
      <c r="AG107" s="89">
        <v>1</v>
      </c>
      <c r="AH107" s="89">
        <v>1</v>
      </c>
      <c r="AI107" s="89">
        <v>1</v>
      </c>
      <c r="AJ107" s="89">
        <v>1</v>
      </c>
      <c r="AK107" s="89">
        <v>1</v>
      </c>
      <c r="AL107" s="89">
        <v>1</v>
      </c>
      <c r="AM107" s="89">
        <v>1</v>
      </c>
      <c r="AN107" s="89">
        <v>1</v>
      </c>
      <c r="AO107" s="89">
        <v>1</v>
      </c>
      <c r="AP107" s="89">
        <v>1</v>
      </c>
      <c r="AQ107" s="89">
        <v>1</v>
      </c>
      <c r="AR107" s="89">
        <v>1</v>
      </c>
      <c r="AS107" s="89">
        <v>1</v>
      </c>
      <c r="AT107" s="89">
        <v>1</v>
      </c>
      <c r="AU107" s="89">
        <v>1</v>
      </c>
      <c r="AV107" s="89">
        <v>1</v>
      </c>
      <c r="AW107" s="89">
        <v>1</v>
      </c>
      <c r="AX107" s="89">
        <v>1</v>
      </c>
      <c r="AY107" s="89">
        <v>1</v>
      </c>
      <c r="AZ107" s="89">
        <v>1</v>
      </c>
      <c r="BA107" s="89">
        <v>1</v>
      </c>
      <c r="BB107" s="89">
        <v>1</v>
      </c>
      <c r="BC107" s="89">
        <v>1</v>
      </c>
      <c r="BD107" s="89">
        <v>1</v>
      </c>
      <c r="BE107" s="89">
        <v>1</v>
      </c>
      <c r="BF107" s="89">
        <v>1</v>
      </c>
      <c r="BG107" s="89">
        <v>1</v>
      </c>
      <c r="BH107" s="89">
        <v>1</v>
      </c>
      <c r="BI107" s="89">
        <v>1</v>
      </c>
      <c r="BJ107" s="89">
        <v>1</v>
      </c>
      <c r="BK107" s="89">
        <v>1</v>
      </c>
      <c r="BL107" s="89">
        <v>1</v>
      </c>
      <c r="BM107" s="89">
        <v>1</v>
      </c>
      <c r="BN107" s="89">
        <v>1</v>
      </c>
      <c r="BO107" s="89">
        <v>1</v>
      </c>
      <c r="BP107" s="89">
        <v>1</v>
      </c>
      <c r="BQ107" s="89">
        <v>1</v>
      </c>
      <c r="BR107" s="89">
        <v>1</v>
      </c>
      <c r="BS107" s="89">
        <v>1</v>
      </c>
      <c r="BT107" s="89">
        <v>1</v>
      </c>
      <c r="BU107" s="89">
        <v>1</v>
      </c>
      <c r="BV107" s="89">
        <v>1</v>
      </c>
      <c r="BW107" s="89">
        <v>1</v>
      </c>
      <c r="BX107" s="89">
        <v>1</v>
      </c>
      <c r="BY107" s="89">
        <v>1</v>
      </c>
      <c r="BZ107" s="89">
        <v>1</v>
      </c>
      <c r="CA107" s="89">
        <v>1</v>
      </c>
      <c r="CB107" s="89">
        <v>1</v>
      </c>
      <c r="CC107" s="89">
        <v>1</v>
      </c>
      <c r="CD107" s="89">
        <v>1</v>
      </c>
      <c r="CE107" s="89">
        <v>1</v>
      </c>
      <c r="CF107" s="89">
        <v>1</v>
      </c>
      <c r="CG107" s="89">
        <v>1</v>
      </c>
      <c r="CH107" s="89">
        <v>1</v>
      </c>
      <c r="CI107" s="89">
        <v>1</v>
      </c>
      <c r="CJ107" s="89">
        <v>1</v>
      </c>
      <c r="CK107" s="89">
        <v>1</v>
      </c>
      <c r="CL107" s="89">
        <v>1</v>
      </c>
      <c r="CM107" s="89">
        <v>1</v>
      </c>
      <c r="CN107" s="89">
        <v>1</v>
      </c>
      <c r="CO107" s="89">
        <v>1</v>
      </c>
      <c r="CP107" s="89">
        <v>1</v>
      </c>
      <c r="CQ107" s="89">
        <v>1</v>
      </c>
      <c r="CR107" s="89">
        <v>1</v>
      </c>
      <c r="CS107" s="89">
        <v>1</v>
      </c>
      <c r="CT107" s="89">
        <v>1</v>
      </c>
      <c r="CU107" s="89">
        <v>1</v>
      </c>
      <c r="CV107" s="89">
        <v>1</v>
      </c>
      <c r="CW107" s="89">
        <v>1</v>
      </c>
      <c r="CX107" s="89">
        <v>1</v>
      </c>
      <c r="CY107" s="89">
        <v>1</v>
      </c>
      <c r="CZ107" s="89">
        <v>1</v>
      </c>
      <c r="DA107" s="89">
        <v>1</v>
      </c>
      <c r="DB107" s="89">
        <v>1</v>
      </c>
      <c r="DC107" s="89">
        <v>1</v>
      </c>
      <c r="DD107" s="89">
        <v>1</v>
      </c>
      <c r="DE107" s="89">
        <v>1</v>
      </c>
      <c r="DF107" s="89">
        <v>1</v>
      </c>
      <c r="DG107" s="89">
        <v>1</v>
      </c>
      <c r="DH107" s="89">
        <v>1</v>
      </c>
      <c r="DI107" s="89">
        <v>1</v>
      </c>
      <c r="DJ107" s="89">
        <v>1</v>
      </c>
      <c r="DK107" s="89">
        <v>1</v>
      </c>
      <c r="DL107" s="89">
        <v>1</v>
      </c>
      <c r="DM107" s="89">
        <v>1</v>
      </c>
      <c r="DN107" s="89">
        <v>1</v>
      </c>
      <c r="DO107" s="89">
        <v>1</v>
      </c>
      <c r="DP107" s="89">
        <v>1</v>
      </c>
      <c r="DQ107" s="89">
        <v>1</v>
      </c>
      <c r="DR107" s="89">
        <v>1</v>
      </c>
      <c r="DS107" s="89">
        <v>1</v>
      </c>
      <c r="DT107" s="89">
        <v>1</v>
      </c>
      <c r="DU107" s="89">
        <v>1</v>
      </c>
    </row>
    <row r="108" spans="1:125" s="32" customFormat="1" x14ac:dyDescent="0.25">
      <c r="A108" s="59" t="s">
        <v>103</v>
      </c>
      <c r="B108" s="135">
        <v>2000</v>
      </c>
      <c r="C108" s="139"/>
      <c r="D108" s="144"/>
      <c r="E108" s="144"/>
      <c r="F108" s="144"/>
      <c r="G108" s="144"/>
      <c r="H108" s="144"/>
      <c r="I108" s="144"/>
      <c r="J108" s="144"/>
      <c r="K108" s="144"/>
      <c r="L108" s="144"/>
      <c r="M108" s="89">
        <v>3</v>
      </c>
      <c r="N108" s="89">
        <v>3</v>
      </c>
      <c r="O108" s="89">
        <v>3</v>
      </c>
      <c r="P108" s="89">
        <v>3</v>
      </c>
      <c r="Q108" s="89">
        <v>3</v>
      </c>
      <c r="R108" s="89">
        <v>3</v>
      </c>
      <c r="S108" s="89">
        <v>3</v>
      </c>
      <c r="T108" s="89">
        <v>3</v>
      </c>
      <c r="U108" s="89">
        <v>3</v>
      </c>
      <c r="V108" s="89">
        <v>3</v>
      </c>
      <c r="W108" s="89">
        <v>3</v>
      </c>
      <c r="X108" s="89">
        <v>3</v>
      </c>
      <c r="Y108" s="89">
        <v>3</v>
      </c>
      <c r="Z108" s="89">
        <v>3</v>
      </c>
      <c r="AA108" s="89">
        <v>3</v>
      </c>
      <c r="AB108" s="89">
        <v>3</v>
      </c>
      <c r="AC108" s="89">
        <v>3</v>
      </c>
      <c r="AD108" s="89">
        <v>3</v>
      </c>
      <c r="AE108" s="89">
        <v>3</v>
      </c>
      <c r="AF108" s="89">
        <v>3</v>
      </c>
      <c r="AG108" s="89">
        <v>3</v>
      </c>
      <c r="AH108" s="89">
        <v>3</v>
      </c>
      <c r="AI108" s="89">
        <v>3</v>
      </c>
      <c r="AJ108" s="89">
        <v>3</v>
      </c>
      <c r="AK108" s="89">
        <v>3</v>
      </c>
      <c r="AL108" s="89">
        <v>3</v>
      </c>
      <c r="AM108" s="89">
        <v>3</v>
      </c>
      <c r="AN108" s="89">
        <v>3</v>
      </c>
      <c r="AO108" s="89">
        <v>3</v>
      </c>
      <c r="AP108" s="89">
        <v>3</v>
      </c>
      <c r="AQ108" s="89">
        <v>3</v>
      </c>
      <c r="AR108" s="89">
        <v>3</v>
      </c>
      <c r="AS108" s="89">
        <v>3</v>
      </c>
      <c r="AT108" s="89">
        <v>3</v>
      </c>
      <c r="AU108" s="89">
        <v>3</v>
      </c>
      <c r="AV108" s="89">
        <v>3</v>
      </c>
      <c r="AW108" s="89">
        <v>3</v>
      </c>
      <c r="AX108" s="89">
        <v>3</v>
      </c>
      <c r="AY108" s="89">
        <v>3</v>
      </c>
      <c r="AZ108" s="89">
        <v>3</v>
      </c>
      <c r="BA108" s="89">
        <v>3</v>
      </c>
      <c r="BB108" s="89">
        <v>3</v>
      </c>
      <c r="BC108" s="89">
        <v>3</v>
      </c>
      <c r="BD108" s="89">
        <v>3</v>
      </c>
      <c r="BE108" s="89">
        <v>3</v>
      </c>
      <c r="BF108" s="89">
        <v>3</v>
      </c>
      <c r="BG108" s="89">
        <v>3</v>
      </c>
      <c r="BH108" s="89">
        <v>3</v>
      </c>
      <c r="BI108" s="89">
        <v>3</v>
      </c>
      <c r="BJ108" s="89">
        <v>3</v>
      </c>
      <c r="BK108" s="89">
        <v>3</v>
      </c>
      <c r="BL108" s="89">
        <v>3</v>
      </c>
      <c r="BM108" s="89">
        <v>3</v>
      </c>
      <c r="BN108" s="89">
        <v>3</v>
      </c>
      <c r="BO108" s="89">
        <v>3</v>
      </c>
      <c r="BP108" s="89">
        <v>3</v>
      </c>
      <c r="BQ108" s="89">
        <v>3</v>
      </c>
      <c r="BR108" s="89">
        <v>3</v>
      </c>
      <c r="BS108" s="89">
        <v>3</v>
      </c>
      <c r="BT108" s="89">
        <v>3</v>
      </c>
      <c r="BU108" s="89">
        <v>3</v>
      </c>
      <c r="BV108" s="89">
        <v>3</v>
      </c>
      <c r="BW108" s="89">
        <v>3</v>
      </c>
      <c r="BX108" s="89">
        <v>3</v>
      </c>
      <c r="BY108" s="89">
        <v>3</v>
      </c>
      <c r="BZ108" s="89">
        <v>3</v>
      </c>
      <c r="CA108" s="89">
        <v>3</v>
      </c>
      <c r="CB108" s="89">
        <v>3</v>
      </c>
      <c r="CC108" s="89">
        <v>3</v>
      </c>
      <c r="CD108" s="89">
        <v>3</v>
      </c>
      <c r="CE108" s="89">
        <v>3</v>
      </c>
      <c r="CF108" s="89">
        <v>3</v>
      </c>
      <c r="CG108" s="89">
        <v>3</v>
      </c>
      <c r="CH108" s="89">
        <v>3</v>
      </c>
      <c r="CI108" s="89">
        <v>3</v>
      </c>
      <c r="CJ108" s="89">
        <v>3</v>
      </c>
      <c r="CK108" s="89">
        <v>3</v>
      </c>
      <c r="CL108" s="89">
        <v>3</v>
      </c>
      <c r="CM108" s="89">
        <v>3</v>
      </c>
      <c r="CN108" s="89">
        <v>3</v>
      </c>
      <c r="CO108" s="89">
        <v>3</v>
      </c>
      <c r="CP108" s="89">
        <v>3</v>
      </c>
      <c r="CQ108" s="89">
        <v>3</v>
      </c>
      <c r="CR108" s="89">
        <v>3</v>
      </c>
      <c r="CS108" s="89">
        <v>3</v>
      </c>
      <c r="CT108" s="89">
        <v>3</v>
      </c>
      <c r="CU108" s="89">
        <v>3</v>
      </c>
      <c r="CV108" s="89">
        <v>3</v>
      </c>
      <c r="CW108" s="89">
        <v>3</v>
      </c>
      <c r="CX108" s="89">
        <v>3</v>
      </c>
      <c r="CY108" s="89">
        <v>3</v>
      </c>
      <c r="CZ108" s="89">
        <v>3</v>
      </c>
      <c r="DA108" s="89">
        <v>3</v>
      </c>
      <c r="DB108" s="89">
        <v>3</v>
      </c>
      <c r="DC108" s="89">
        <v>3</v>
      </c>
      <c r="DD108" s="89">
        <v>3</v>
      </c>
      <c r="DE108" s="89">
        <v>3</v>
      </c>
      <c r="DF108" s="89">
        <v>3</v>
      </c>
      <c r="DG108" s="89">
        <v>3</v>
      </c>
      <c r="DH108" s="89">
        <v>3</v>
      </c>
      <c r="DI108" s="89">
        <v>3</v>
      </c>
      <c r="DJ108" s="89">
        <v>3</v>
      </c>
      <c r="DK108" s="89">
        <v>3</v>
      </c>
      <c r="DL108" s="89">
        <v>3</v>
      </c>
      <c r="DM108" s="89">
        <v>3</v>
      </c>
      <c r="DN108" s="89">
        <v>3</v>
      </c>
      <c r="DO108" s="89">
        <v>3</v>
      </c>
      <c r="DP108" s="89">
        <v>3</v>
      </c>
      <c r="DQ108" s="89">
        <v>3</v>
      </c>
      <c r="DR108" s="89">
        <v>3</v>
      </c>
      <c r="DS108" s="89">
        <v>3</v>
      </c>
      <c r="DT108" s="89">
        <v>3</v>
      </c>
      <c r="DU108" s="89">
        <v>3</v>
      </c>
    </row>
    <row r="109" spans="1:125" s="32" customFormat="1" x14ac:dyDescent="0.25">
      <c r="A109" s="59" t="s">
        <v>104</v>
      </c>
      <c r="B109" s="135">
        <v>3000</v>
      </c>
      <c r="C109" s="139"/>
      <c r="D109" s="144"/>
      <c r="E109" s="144"/>
      <c r="F109" s="144"/>
      <c r="G109" s="144"/>
      <c r="H109" s="144"/>
      <c r="I109" s="144"/>
      <c r="J109" s="144"/>
      <c r="K109" s="144"/>
      <c r="L109" s="144"/>
      <c r="M109" s="89">
        <v>1</v>
      </c>
      <c r="N109" s="89">
        <v>1</v>
      </c>
      <c r="O109" s="89">
        <v>1</v>
      </c>
      <c r="P109" s="89">
        <v>1</v>
      </c>
      <c r="Q109" s="89">
        <v>1</v>
      </c>
      <c r="R109" s="89">
        <v>1</v>
      </c>
      <c r="S109" s="89">
        <v>1</v>
      </c>
      <c r="T109" s="89">
        <v>1</v>
      </c>
      <c r="U109" s="89">
        <v>1</v>
      </c>
      <c r="V109" s="89">
        <v>1</v>
      </c>
      <c r="W109" s="89">
        <v>1</v>
      </c>
      <c r="X109" s="89">
        <v>1</v>
      </c>
      <c r="Y109" s="89">
        <v>1</v>
      </c>
      <c r="Z109" s="89">
        <v>1</v>
      </c>
      <c r="AA109" s="89">
        <v>1</v>
      </c>
      <c r="AB109" s="89">
        <v>1</v>
      </c>
      <c r="AC109" s="89">
        <v>1</v>
      </c>
      <c r="AD109" s="89">
        <v>1</v>
      </c>
      <c r="AE109" s="89">
        <v>1</v>
      </c>
      <c r="AF109" s="89">
        <v>1</v>
      </c>
      <c r="AG109" s="89">
        <v>1</v>
      </c>
      <c r="AH109" s="89">
        <v>1</v>
      </c>
      <c r="AI109" s="89">
        <v>1</v>
      </c>
      <c r="AJ109" s="89">
        <v>1</v>
      </c>
      <c r="AK109" s="89">
        <v>1</v>
      </c>
      <c r="AL109" s="89">
        <v>1</v>
      </c>
      <c r="AM109" s="89">
        <v>1</v>
      </c>
      <c r="AN109" s="89">
        <v>1</v>
      </c>
      <c r="AO109" s="89">
        <v>1</v>
      </c>
      <c r="AP109" s="89">
        <v>1</v>
      </c>
      <c r="AQ109" s="89">
        <v>1</v>
      </c>
      <c r="AR109" s="89">
        <v>1</v>
      </c>
      <c r="AS109" s="89">
        <v>1</v>
      </c>
      <c r="AT109" s="89">
        <v>1</v>
      </c>
      <c r="AU109" s="89">
        <v>1</v>
      </c>
      <c r="AV109" s="89">
        <v>1</v>
      </c>
      <c r="AW109" s="89">
        <v>1</v>
      </c>
      <c r="AX109" s="89">
        <v>1</v>
      </c>
      <c r="AY109" s="89">
        <v>1</v>
      </c>
      <c r="AZ109" s="89">
        <v>1</v>
      </c>
      <c r="BA109" s="89">
        <v>1</v>
      </c>
      <c r="BB109" s="89">
        <v>1</v>
      </c>
      <c r="BC109" s="89">
        <v>1</v>
      </c>
      <c r="BD109" s="89">
        <v>1</v>
      </c>
      <c r="BE109" s="89">
        <v>1</v>
      </c>
      <c r="BF109" s="89">
        <v>1</v>
      </c>
      <c r="BG109" s="89">
        <v>1</v>
      </c>
      <c r="BH109" s="89">
        <v>1</v>
      </c>
      <c r="BI109" s="89">
        <v>1</v>
      </c>
      <c r="BJ109" s="89">
        <v>1</v>
      </c>
      <c r="BK109" s="89">
        <v>1</v>
      </c>
      <c r="BL109" s="89">
        <v>1</v>
      </c>
      <c r="BM109" s="89">
        <v>1</v>
      </c>
      <c r="BN109" s="89">
        <v>1</v>
      </c>
      <c r="BO109" s="89">
        <v>1</v>
      </c>
      <c r="BP109" s="89">
        <v>1</v>
      </c>
      <c r="BQ109" s="89">
        <v>1</v>
      </c>
      <c r="BR109" s="89">
        <v>1</v>
      </c>
      <c r="BS109" s="89">
        <v>1</v>
      </c>
      <c r="BT109" s="89">
        <v>1</v>
      </c>
      <c r="BU109" s="89">
        <v>1</v>
      </c>
      <c r="BV109" s="89">
        <v>1</v>
      </c>
      <c r="BW109" s="89">
        <v>1</v>
      </c>
      <c r="BX109" s="89">
        <v>1</v>
      </c>
      <c r="BY109" s="89">
        <v>1</v>
      </c>
      <c r="BZ109" s="89">
        <v>1</v>
      </c>
      <c r="CA109" s="89">
        <v>1</v>
      </c>
      <c r="CB109" s="89">
        <v>1</v>
      </c>
      <c r="CC109" s="89">
        <v>1</v>
      </c>
      <c r="CD109" s="89">
        <v>1</v>
      </c>
      <c r="CE109" s="89">
        <v>1</v>
      </c>
      <c r="CF109" s="89">
        <v>1</v>
      </c>
      <c r="CG109" s="89">
        <v>1</v>
      </c>
      <c r="CH109" s="89">
        <v>1</v>
      </c>
      <c r="CI109" s="89">
        <v>1</v>
      </c>
      <c r="CJ109" s="89">
        <v>1</v>
      </c>
      <c r="CK109" s="89">
        <v>1</v>
      </c>
      <c r="CL109" s="89">
        <v>1</v>
      </c>
      <c r="CM109" s="89">
        <v>1</v>
      </c>
      <c r="CN109" s="89">
        <v>1</v>
      </c>
      <c r="CO109" s="89">
        <v>1</v>
      </c>
      <c r="CP109" s="89">
        <v>1</v>
      </c>
      <c r="CQ109" s="89">
        <v>1</v>
      </c>
      <c r="CR109" s="89">
        <v>1</v>
      </c>
      <c r="CS109" s="89">
        <v>1</v>
      </c>
      <c r="CT109" s="89">
        <v>1</v>
      </c>
      <c r="CU109" s="89">
        <v>1</v>
      </c>
      <c r="CV109" s="89">
        <v>1</v>
      </c>
      <c r="CW109" s="89">
        <v>1</v>
      </c>
      <c r="CX109" s="89">
        <v>1</v>
      </c>
      <c r="CY109" s="89">
        <v>1</v>
      </c>
      <c r="CZ109" s="89">
        <v>1</v>
      </c>
      <c r="DA109" s="89">
        <v>1</v>
      </c>
      <c r="DB109" s="89">
        <v>1</v>
      </c>
      <c r="DC109" s="89">
        <v>1</v>
      </c>
      <c r="DD109" s="89">
        <v>1</v>
      </c>
      <c r="DE109" s="89">
        <v>1</v>
      </c>
      <c r="DF109" s="89">
        <v>1</v>
      </c>
      <c r="DG109" s="89">
        <v>1</v>
      </c>
      <c r="DH109" s="89">
        <v>1</v>
      </c>
      <c r="DI109" s="89">
        <v>1</v>
      </c>
      <c r="DJ109" s="89">
        <v>1</v>
      </c>
      <c r="DK109" s="89">
        <v>1</v>
      </c>
      <c r="DL109" s="89">
        <v>1</v>
      </c>
      <c r="DM109" s="89">
        <v>1</v>
      </c>
      <c r="DN109" s="89">
        <v>1</v>
      </c>
      <c r="DO109" s="89">
        <v>1</v>
      </c>
      <c r="DP109" s="89">
        <v>1</v>
      </c>
      <c r="DQ109" s="89">
        <v>1</v>
      </c>
      <c r="DR109" s="89">
        <v>1</v>
      </c>
      <c r="DS109" s="89">
        <v>1</v>
      </c>
      <c r="DT109" s="89">
        <v>1</v>
      </c>
      <c r="DU109" s="89">
        <v>1</v>
      </c>
    </row>
    <row r="110" spans="1:125" s="32" customFormat="1" x14ac:dyDescent="0.25">
      <c r="A110" s="59" t="s">
        <v>105</v>
      </c>
      <c r="B110" s="135">
        <v>2000</v>
      </c>
      <c r="C110" s="139"/>
      <c r="D110" s="144"/>
      <c r="E110" s="144"/>
      <c r="F110" s="144"/>
      <c r="G110" s="144"/>
      <c r="H110" s="144"/>
      <c r="I110" s="144"/>
      <c r="J110" s="144"/>
      <c r="K110" s="144"/>
      <c r="L110" s="144"/>
      <c r="M110" s="89">
        <v>1</v>
      </c>
      <c r="N110" s="89">
        <v>1</v>
      </c>
      <c r="O110" s="89">
        <v>1</v>
      </c>
      <c r="P110" s="89">
        <v>1</v>
      </c>
      <c r="Q110" s="89">
        <v>1</v>
      </c>
      <c r="R110" s="89">
        <v>1</v>
      </c>
      <c r="S110" s="89">
        <v>1</v>
      </c>
      <c r="T110" s="89">
        <v>1</v>
      </c>
      <c r="U110" s="89">
        <v>1</v>
      </c>
      <c r="V110" s="89">
        <v>1</v>
      </c>
      <c r="W110" s="89">
        <v>1</v>
      </c>
      <c r="X110" s="89">
        <v>1</v>
      </c>
      <c r="Y110" s="89">
        <v>1</v>
      </c>
      <c r="Z110" s="89">
        <v>1</v>
      </c>
      <c r="AA110" s="89">
        <v>1</v>
      </c>
      <c r="AB110" s="89">
        <v>1</v>
      </c>
      <c r="AC110" s="89">
        <v>1</v>
      </c>
      <c r="AD110" s="89">
        <v>1</v>
      </c>
      <c r="AE110" s="89">
        <v>1</v>
      </c>
      <c r="AF110" s="89">
        <v>1</v>
      </c>
      <c r="AG110" s="89">
        <v>1</v>
      </c>
      <c r="AH110" s="89">
        <v>1</v>
      </c>
      <c r="AI110" s="89">
        <v>1</v>
      </c>
      <c r="AJ110" s="89">
        <v>1</v>
      </c>
      <c r="AK110" s="89">
        <v>1</v>
      </c>
      <c r="AL110" s="89">
        <v>1</v>
      </c>
      <c r="AM110" s="89">
        <v>1</v>
      </c>
      <c r="AN110" s="89">
        <v>1</v>
      </c>
      <c r="AO110" s="89">
        <v>1</v>
      </c>
      <c r="AP110" s="89">
        <v>1</v>
      </c>
      <c r="AQ110" s="89">
        <v>1</v>
      </c>
      <c r="AR110" s="89">
        <v>1</v>
      </c>
      <c r="AS110" s="89">
        <v>1</v>
      </c>
      <c r="AT110" s="89">
        <v>1</v>
      </c>
      <c r="AU110" s="89">
        <v>1</v>
      </c>
      <c r="AV110" s="89">
        <v>1</v>
      </c>
      <c r="AW110" s="89">
        <v>1</v>
      </c>
      <c r="AX110" s="89">
        <v>1</v>
      </c>
      <c r="AY110" s="89">
        <v>1</v>
      </c>
      <c r="AZ110" s="89">
        <v>1</v>
      </c>
      <c r="BA110" s="89">
        <v>1</v>
      </c>
      <c r="BB110" s="89">
        <v>1</v>
      </c>
      <c r="BC110" s="89">
        <v>1</v>
      </c>
      <c r="BD110" s="89">
        <v>1</v>
      </c>
      <c r="BE110" s="89">
        <v>1</v>
      </c>
      <c r="BF110" s="89">
        <v>1</v>
      </c>
      <c r="BG110" s="89">
        <v>1</v>
      </c>
      <c r="BH110" s="89">
        <v>1</v>
      </c>
      <c r="BI110" s="89">
        <v>1</v>
      </c>
      <c r="BJ110" s="89">
        <v>1</v>
      </c>
      <c r="BK110" s="89">
        <v>1</v>
      </c>
      <c r="BL110" s="89">
        <v>1</v>
      </c>
      <c r="BM110" s="89">
        <v>1</v>
      </c>
      <c r="BN110" s="89">
        <v>1</v>
      </c>
      <c r="BO110" s="89">
        <v>1</v>
      </c>
      <c r="BP110" s="89">
        <v>1</v>
      </c>
      <c r="BQ110" s="89">
        <v>1</v>
      </c>
      <c r="BR110" s="89">
        <v>1</v>
      </c>
      <c r="BS110" s="89">
        <v>1</v>
      </c>
      <c r="BT110" s="89">
        <v>1</v>
      </c>
      <c r="BU110" s="89">
        <v>1</v>
      </c>
      <c r="BV110" s="89">
        <v>1</v>
      </c>
      <c r="BW110" s="89">
        <v>1</v>
      </c>
      <c r="BX110" s="89">
        <v>1</v>
      </c>
      <c r="BY110" s="89">
        <v>1</v>
      </c>
      <c r="BZ110" s="89">
        <v>1</v>
      </c>
      <c r="CA110" s="89">
        <v>1</v>
      </c>
      <c r="CB110" s="89">
        <v>1</v>
      </c>
      <c r="CC110" s="89">
        <v>1</v>
      </c>
      <c r="CD110" s="89">
        <v>1</v>
      </c>
      <c r="CE110" s="89">
        <v>1</v>
      </c>
      <c r="CF110" s="89">
        <v>1</v>
      </c>
      <c r="CG110" s="89">
        <v>1</v>
      </c>
      <c r="CH110" s="89">
        <v>1</v>
      </c>
      <c r="CI110" s="89">
        <v>1</v>
      </c>
      <c r="CJ110" s="89">
        <v>1</v>
      </c>
      <c r="CK110" s="89">
        <v>1</v>
      </c>
      <c r="CL110" s="89">
        <v>1</v>
      </c>
      <c r="CM110" s="89">
        <v>1</v>
      </c>
      <c r="CN110" s="89">
        <v>1</v>
      </c>
      <c r="CO110" s="89">
        <v>1</v>
      </c>
      <c r="CP110" s="89">
        <v>1</v>
      </c>
      <c r="CQ110" s="89">
        <v>1</v>
      </c>
      <c r="CR110" s="89">
        <v>1</v>
      </c>
      <c r="CS110" s="89">
        <v>1</v>
      </c>
      <c r="CT110" s="89">
        <v>1</v>
      </c>
      <c r="CU110" s="89">
        <v>1</v>
      </c>
      <c r="CV110" s="89">
        <v>1</v>
      </c>
      <c r="CW110" s="89">
        <v>1</v>
      </c>
      <c r="CX110" s="89">
        <v>1</v>
      </c>
      <c r="CY110" s="89">
        <v>1</v>
      </c>
      <c r="CZ110" s="89">
        <v>1</v>
      </c>
      <c r="DA110" s="89">
        <v>1</v>
      </c>
      <c r="DB110" s="89">
        <v>1</v>
      </c>
      <c r="DC110" s="89">
        <v>1</v>
      </c>
      <c r="DD110" s="89">
        <v>1</v>
      </c>
      <c r="DE110" s="89">
        <v>1</v>
      </c>
      <c r="DF110" s="89">
        <v>1</v>
      </c>
      <c r="DG110" s="89">
        <v>1</v>
      </c>
      <c r="DH110" s="89">
        <v>1</v>
      </c>
      <c r="DI110" s="89">
        <v>1</v>
      </c>
      <c r="DJ110" s="89">
        <v>1</v>
      </c>
      <c r="DK110" s="89">
        <v>1</v>
      </c>
      <c r="DL110" s="89">
        <v>1</v>
      </c>
      <c r="DM110" s="89">
        <v>1</v>
      </c>
      <c r="DN110" s="89">
        <v>1</v>
      </c>
      <c r="DO110" s="89">
        <v>1</v>
      </c>
      <c r="DP110" s="89">
        <v>1</v>
      </c>
      <c r="DQ110" s="89">
        <v>1</v>
      </c>
      <c r="DR110" s="89">
        <v>1</v>
      </c>
      <c r="DS110" s="89">
        <v>1</v>
      </c>
      <c r="DT110" s="89">
        <v>1</v>
      </c>
      <c r="DU110" s="89">
        <v>1</v>
      </c>
    </row>
    <row r="111" spans="1:125" s="32" customFormat="1" x14ac:dyDescent="0.25">
      <c r="A111" s="59" t="s">
        <v>106</v>
      </c>
      <c r="B111" s="135">
        <v>2500</v>
      </c>
      <c r="C111" s="139"/>
      <c r="D111" s="144"/>
      <c r="E111" s="144"/>
      <c r="F111" s="144"/>
      <c r="G111" s="144"/>
      <c r="H111" s="144"/>
      <c r="I111" s="144"/>
      <c r="J111" s="144"/>
      <c r="K111" s="144"/>
      <c r="L111" s="144"/>
      <c r="M111" s="89">
        <v>6</v>
      </c>
      <c r="N111" s="89">
        <v>6</v>
      </c>
      <c r="O111" s="89">
        <v>6</v>
      </c>
      <c r="P111" s="89">
        <v>6</v>
      </c>
      <c r="Q111" s="89">
        <v>6</v>
      </c>
      <c r="R111" s="89">
        <v>6</v>
      </c>
      <c r="S111" s="89">
        <v>6</v>
      </c>
      <c r="T111" s="89">
        <v>6</v>
      </c>
      <c r="U111" s="89">
        <v>6</v>
      </c>
      <c r="V111" s="89">
        <v>6</v>
      </c>
      <c r="W111" s="89">
        <v>6</v>
      </c>
      <c r="X111" s="89">
        <v>6</v>
      </c>
      <c r="Y111" s="89">
        <v>6</v>
      </c>
      <c r="Z111" s="89">
        <v>6</v>
      </c>
      <c r="AA111" s="89">
        <v>6</v>
      </c>
      <c r="AB111" s="89">
        <v>6</v>
      </c>
      <c r="AC111" s="89">
        <v>6</v>
      </c>
      <c r="AD111" s="89">
        <v>6</v>
      </c>
      <c r="AE111" s="89">
        <v>6</v>
      </c>
      <c r="AF111" s="89">
        <v>6</v>
      </c>
      <c r="AG111" s="89">
        <v>6</v>
      </c>
      <c r="AH111" s="89">
        <v>6</v>
      </c>
      <c r="AI111" s="89">
        <v>6</v>
      </c>
      <c r="AJ111" s="89">
        <v>6</v>
      </c>
      <c r="AK111" s="89">
        <v>6</v>
      </c>
      <c r="AL111" s="89">
        <v>6</v>
      </c>
      <c r="AM111" s="89">
        <v>6</v>
      </c>
      <c r="AN111" s="89">
        <v>6</v>
      </c>
      <c r="AO111" s="89">
        <v>6</v>
      </c>
      <c r="AP111" s="89">
        <v>6</v>
      </c>
      <c r="AQ111" s="89">
        <v>6</v>
      </c>
      <c r="AR111" s="89">
        <v>6</v>
      </c>
      <c r="AS111" s="89">
        <v>6</v>
      </c>
      <c r="AT111" s="89">
        <v>6</v>
      </c>
      <c r="AU111" s="89">
        <v>6</v>
      </c>
      <c r="AV111" s="89">
        <v>6</v>
      </c>
      <c r="AW111" s="89">
        <v>6</v>
      </c>
      <c r="AX111" s="89">
        <v>6</v>
      </c>
      <c r="AY111" s="89">
        <v>6</v>
      </c>
      <c r="AZ111" s="89">
        <v>6</v>
      </c>
      <c r="BA111" s="89">
        <v>6</v>
      </c>
      <c r="BB111" s="89">
        <v>6</v>
      </c>
      <c r="BC111" s="89">
        <v>6</v>
      </c>
      <c r="BD111" s="89">
        <v>6</v>
      </c>
      <c r="BE111" s="89">
        <v>6</v>
      </c>
      <c r="BF111" s="89">
        <v>6</v>
      </c>
      <c r="BG111" s="89">
        <v>6</v>
      </c>
      <c r="BH111" s="89">
        <v>6</v>
      </c>
      <c r="BI111" s="89">
        <v>6</v>
      </c>
      <c r="BJ111" s="89">
        <v>6</v>
      </c>
      <c r="BK111" s="89">
        <v>6</v>
      </c>
      <c r="BL111" s="89">
        <v>6</v>
      </c>
      <c r="BM111" s="89">
        <v>6</v>
      </c>
      <c r="BN111" s="89">
        <v>6</v>
      </c>
      <c r="BO111" s="89">
        <v>6</v>
      </c>
      <c r="BP111" s="89">
        <v>6</v>
      </c>
      <c r="BQ111" s="89">
        <v>6</v>
      </c>
      <c r="BR111" s="89">
        <v>6</v>
      </c>
      <c r="BS111" s="89">
        <v>6</v>
      </c>
      <c r="BT111" s="89">
        <v>6</v>
      </c>
      <c r="BU111" s="89">
        <v>6</v>
      </c>
      <c r="BV111" s="89">
        <v>6</v>
      </c>
      <c r="BW111" s="89">
        <v>6</v>
      </c>
      <c r="BX111" s="89">
        <v>6</v>
      </c>
      <c r="BY111" s="89">
        <v>6</v>
      </c>
      <c r="BZ111" s="89">
        <v>6</v>
      </c>
      <c r="CA111" s="89">
        <v>6</v>
      </c>
      <c r="CB111" s="89">
        <v>6</v>
      </c>
      <c r="CC111" s="89">
        <v>6</v>
      </c>
      <c r="CD111" s="89">
        <v>6</v>
      </c>
      <c r="CE111" s="89">
        <v>6</v>
      </c>
      <c r="CF111" s="89">
        <v>6</v>
      </c>
      <c r="CG111" s="89">
        <v>6</v>
      </c>
      <c r="CH111" s="89">
        <v>6</v>
      </c>
      <c r="CI111" s="89">
        <v>6</v>
      </c>
      <c r="CJ111" s="89">
        <v>6</v>
      </c>
      <c r="CK111" s="89">
        <v>6</v>
      </c>
      <c r="CL111" s="89">
        <v>6</v>
      </c>
      <c r="CM111" s="89">
        <v>6</v>
      </c>
      <c r="CN111" s="89">
        <v>6</v>
      </c>
      <c r="CO111" s="89">
        <v>6</v>
      </c>
      <c r="CP111" s="89">
        <v>6</v>
      </c>
      <c r="CQ111" s="89">
        <v>6</v>
      </c>
      <c r="CR111" s="89">
        <v>6</v>
      </c>
      <c r="CS111" s="89">
        <v>6</v>
      </c>
      <c r="CT111" s="89">
        <v>6</v>
      </c>
      <c r="CU111" s="89">
        <v>6</v>
      </c>
      <c r="CV111" s="89">
        <v>6</v>
      </c>
      <c r="CW111" s="89">
        <v>6</v>
      </c>
      <c r="CX111" s="89">
        <v>6</v>
      </c>
      <c r="CY111" s="89">
        <v>6</v>
      </c>
      <c r="CZ111" s="89">
        <v>6</v>
      </c>
      <c r="DA111" s="89">
        <v>6</v>
      </c>
      <c r="DB111" s="89">
        <v>6</v>
      </c>
      <c r="DC111" s="89">
        <v>6</v>
      </c>
      <c r="DD111" s="89">
        <v>6</v>
      </c>
      <c r="DE111" s="89">
        <v>6</v>
      </c>
      <c r="DF111" s="89">
        <v>6</v>
      </c>
      <c r="DG111" s="89">
        <v>6</v>
      </c>
      <c r="DH111" s="89">
        <v>6</v>
      </c>
      <c r="DI111" s="89">
        <v>6</v>
      </c>
      <c r="DJ111" s="89">
        <v>6</v>
      </c>
      <c r="DK111" s="89">
        <v>6</v>
      </c>
      <c r="DL111" s="89">
        <v>6</v>
      </c>
      <c r="DM111" s="89">
        <v>6</v>
      </c>
      <c r="DN111" s="89">
        <v>6</v>
      </c>
      <c r="DO111" s="89">
        <v>6</v>
      </c>
      <c r="DP111" s="89">
        <v>6</v>
      </c>
      <c r="DQ111" s="89">
        <v>6</v>
      </c>
      <c r="DR111" s="89">
        <v>6</v>
      </c>
      <c r="DS111" s="89">
        <v>6</v>
      </c>
      <c r="DT111" s="89">
        <v>6</v>
      </c>
      <c r="DU111" s="89">
        <v>6</v>
      </c>
    </row>
    <row r="112" spans="1:125" s="32" customFormat="1" x14ac:dyDescent="0.25">
      <c r="A112" s="59" t="s">
        <v>107</v>
      </c>
      <c r="B112" s="135">
        <v>3000</v>
      </c>
      <c r="C112" s="139"/>
      <c r="D112" s="140"/>
      <c r="E112" s="140"/>
      <c r="F112" s="140"/>
      <c r="G112" s="140"/>
      <c r="H112" s="140"/>
      <c r="I112" s="140"/>
      <c r="J112" s="140"/>
      <c r="K112" s="140"/>
      <c r="L112" s="140"/>
      <c r="M112" s="89">
        <v>8</v>
      </c>
      <c r="N112" s="89">
        <v>8</v>
      </c>
      <c r="O112" s="89">
        <v>8</v>
      </c>
      <c r="P112" s="89">
        <v>8</v>
      </c>
      <c r="Q112" s="89">
        <v>8</v>
      </c>
      <c r="R112" s="89">
        <v>8</v>
      </c>
      <c r="S112" s="89">
        <v>8</v>
      </c>
      <c r="T112" s="89">
        <v>8</v>
      </c>
      <c r="U112" s="89">
        <v>8</v>
      </c>
      <c r="V112" s="89">
        <v>8</v>
      </c>
      <c r="W112" s="89">
        <v>8</v>
      </c>
      <c r="X112" s="89">
        <v>8</v>
      </c>
      <c r="Y112" s="89">
        <v>8</v>
      </c>
      <c r="Z112" s="89">
        <v>8</v>
      </c>
      <c r="AA112" s="89">
        <v>8</v>
      </c>
      <c r="AB112" s="89">
        <v>8</v>
      </c>
      <c r="AC112" s="89">
        <v>8</v>
      </c>
      <c r="AD112" s="89">
        <v>8</v>
      </c>
      <c r="AE112" s="89">
        <v>8</v>
      </c>
      <c r="AF112" s="89">
        <v>8</v>
      </c>
      <c r="AG112" s="89">
        <v>8</v>
      </c>
      <c r="AH112" s="89">
        <v>8</v>
      </c>
      <c r="AI112" s="89">
        <v>8</v>
      </c>
      <c r="AJ112" s="89">
        <v>8</v>
      </c>
      <c r="AK112" s="89">
        <v>8</v>
      </c>
      <c r="AL112" s="89">
        <v>8</v>
      </c>
      <c r="AM112" s="89">
        <v>8</v>
      </c>
      <c r="AN112" s="89">
        <v>8</v>
      </c>
      <c r="AO112" s="89">
        <v>8</v>
      </c>
      <c r="AP112" s="89">
        <v>8</v>
      </c>
      <c r="AQ112" s="89">
        <v>8</v>
      </c>
      <c r="AR112" s="89">
        <v>8</v>
      </c>
      <c r="AS112" s="89">
        <v>8</v>
      </c>
      <c r="AT112" s="89">
        <v>8</v>
      </c>
      <c r="AU112" s="89">
        <v>8</v>
      </c>
      <c r="AV112" s="89">
        <v>8</v>
      </c>
      <c r="AW112" s="89">
        <v>8</v>
      </c>
      <c r="AX112" s="89">
        <v>8</v>
      </c>
      <c r="AY112" s="89">
        <v>8</v>
      </c>
      <c r="AZ112" s="89">
        <v>8</v>
      </c>
      <c r="BA112" s="89">
        <v>8</v>
      </c>
      <c r="BB112" s="89">
        <v>8</v>
      </c>
      <c r="BC112" s="89">
        <v>8</v>
      </c>
      <c r="BD112" s="89">
        <v>8</v>
      </c>
      <c r="BE112" s="89">
        <v>8</v>
      </c>
      <c r="BF112" s="89">
        <v>8</v>
      </c>
      <c r="BG112" s="89">
        <v>8</v>
      </c>
      <c r="BH112" s="89">
        <v>8</v>
      </c>
      <c r="BI112" s="89">
        <v>8</v>
      </c>
      <c r="BJ112" s="89">
        <v>8</v>
      </c>
      <c r="BK112" s="89">
        <v>8</v>
      </c>
      <c r="BL112" s="89">
        <v>8</v>
      </c>
      <c r="BM112" s="89">
        <v>8</v>
      </c>
      <c r="BN112" s="89">
        <v>8</v>
      </c>
      <c r="BO112" s="89">
        <v>8</v>
      </c>
      <c r="BP112" s="89">
        <v>8</v>
      </c>
      <c r="BQ112" s="89">
        <v>8</v>
      </c>
      <c r="BR112" s="89">
        <v>8</v>
      </c>
      <c r="BS112" s="89">
        <v>8</v>
      </c>
      <c r="BT112" s="89">
        <v>8</v>
      </c>
      <c r="BU112" s="89">
        <v>8</v>
      </c>
      <c r="BV112" s="89">
        <v>8</v>
      </c>
      <c r="BW112" s="89">
        <v>8</v>
      </c>
      <c r="BX112" s="89">
        <v>8</v>
      </c>
      <c r="BY112" s="89">
        <v>8</v>
      </c>
      <c r="BZ112" s="89">
        <v>8</v>
      </c>
      <c r="CA112" s="89">
        <v>8</v>
      </c>
      <c r="CB112" s="89">
        <v>8</v>
      </c>
      <c r="CC112" s="89">
        <v>8</v>
      </c>
      <c r="CD112" s="89">
        <v>8</v>
      </c>
      <c r="CE112" s="89">
        <v>8</v>
      </c>
      <c r="CF112" s="89">
        <v>8</v>
      </c>
      <c r="CG112" s="89">
        <v>8</v>
      </c>
      <c r="CH112" s="89">
        <v>8</v>
      </c>
      <c r="CI112" s="89">
        <v>8</v>
      </c>
      <c r="CJ112" s="89">
        <v>8</v>
      </c>
      <c r="CK112" s="89">
        <v>8</v>
      </c>
      <c r="CL112" s="89">
        <v>8</v>
      </c>
      <c r="CM112" s="89">
        <v>8</v>
      </c>
      <c r="CN112" s="89">
        <v>8</v>
      </c>
      <c r="CO112" s="89">
        <v>8</v>
      </c>
      <c r="CP112" s="89">
        <v>8</v>
      </c>
      <c r="CQ112" s="89">
        <v>8</v>
      </c>
      <c r="CR112" s="89">
        <v>8</v>
      </c>
      <c r="CS112" s="89">
        <v>8</v>
      </c>
      <c r="CT112" s="89">
        <v>8</v>
      </c>
      <c r="CU112" s="89">
        <v>8</v>
      </c>
      <c r="CV112" s="89">
        <v>8</v>
      </c>
      <c r="CW112" s="89">
        <v>8</v>
      </c>
      <c r="CX112" s="89">
        <v>8</v>
      </c>
      <c r="CY112" s="89">
        <v>8</v>
      </c>
      <c r="CZ112" s="89">
        <v>8</v>
      </c>
      <c r="DA112" s="89">
        <v>8</v>
      </c>
      <c r="DB112" s="89">
        <v>8</v>
      </c>
      <c r="DC112" s="89">
        <v>8</v>
      </c>
      <c r="DD112" s="89">
        <v>8</v>
      </c>
      <c r="DE112" s="89">
        <v>8</v>
      </c>
      <c r="DF112" s="89">
        <v>8</v>
      </c>
      <c r="DG112" s="89">
        <v>8</v>
      </c>
      <c r="DH112" s="89">
        <v>8</v>
      </c>
      <c r="DI112" s="89">
        <v>8</v>
      </c>
      <c r="DJ112" s="89">
        <v>8</v>
      </c>
      <c r="DK112" s="89">
        <v>8</v>
      </c>
      <c r="DL112" s="89">
        <v>8</v>
      </c>
      <c r="DM112" s="89">
        <v>8</v>
      </c>
      <c r="DN112" s="89">
        <v>8</v>
      </c>
      <c r="DO112" s="89">
        <v>8</v>
      </c>
      <c r="DP112" s="89">
        <v>8</v>
      </c>
      <c r="DQ112" s="89">
        <v>8</v>
      </c>
      <c r="DR112" s="89">
        <v>8</v>
      </c>
      <c r="DS112" s="89">
        <v>8</v>
      </c>
      <c r="DT112" s="89">
        <v>8</v>
      </c>
      <c r="DU112" s="89">
        <v>8</v>
      </c>
    </row>
    <row r="113" spans="1:125" s="32" customFormat="1" x14ac:dyDescent="0.25">
      <c r="A113" s="59" t="s">
        <v>108</v>
      </c>
      <c r="B113" s="135">
        <v>2500</v>
      </c>
      <c r="C113" s="139"/>
      <c r="D113" s="140"/>
      <c r="E113" s="140"/>
      <c r="F113" s="140"/>
      <c r="G113" s="140"/>
      <c r="H113" s="140"/>
      <c r="I113" s="140"/>
      <c r="J113" s="140"/>
      <c r="K113" s="140"/>
      <c r="L113" s="140"/>
      <c r="M113" s="89">
        <v>40</v>
      </c>
      <c r="N113" s="89">
        <v>40</v>
      </c>
      <c r="O113" s="89">
        <v>40</v>
      </c>
      <c r="P113" s="89">
        <v>40</v>
      </c>
      <c r="Q113" s="89">
        <v>40</v>
      </c>
      <c r="R113" s="89">
        <v>40</v>
      </c>
      <c r="S113" s="89">
        <v>40</v>
      </c>
      <c r="T113" s="89">
        <v>40</v>
      </c>
      <c r="U113" s="89">
        <v>40</v>
      </c>
      <c r="V113" s="89">
        <v>40</v>
      </c>
      <c r="W113" s="89">
        <v>40</v>
      </c>
      <c r="X113" s="89">
        <v>40</v>
      </c>
      <c r="Y113" s="89">
        <v>40</v>
      </c>
      <c r="Z113" s="89">
        <v>40</v>
      </c>
      <c r="AA113" s="89">
        <v>40</v>
      </c>
      <c r="AB113" s="89">
        <v>40</v>
      </c>
      <c r="AC113" s="89">
        <v>40</v>
      </c>
      <c r="AD113" s="89">
        <v>40</v>
      </c>
      <c r="AE113" s="89">
        <v>40</v>
      </c>
      <c r="AF113" s="89">
        <v>40</v>
      </c>
      <c r="AG113" s="89">
        <v>40</v>
      </c>
      <c r="AH113" s="89">
        <v>40</v>
      </c>
      <c r="AI113" s="89">
        <v>40</v>
      </c>
      <c r="AJ113" s="89">
        <v>40</v>
      </c>
      <c r="AK113" s="89">
        <v>40</v>
      </c>
      <c r="AL113" s="89">
        <v>40</v>
      </c>
      <c r="AM113" s="89">
        <v>40</v>
      </c>
      <c r="AN113" s="89">
        <v>40</v>
      </c>
      <c r="AO113" s="89">
        <v>40</v>
      </c>
      <c r="AP113" s="89">
        <v>40</v>
      </c>
      <c r="AQ113" s="89">
        <v>40</v>
      </c>
      <c r="AR113" s="89">
        <v>40</v>
      </c>
      <c r="AS113" s="89">
        <v>40</v>
      </c>
      <c r="AT113" s="89">
        <v>40</v>
      </c>
      <c r="AU113" s="89">
        <v>40</v>
      </c>
      <c r="AV113" s="89">
        <v>40</v>
      </c>
      <c r="AW113" s="89">
        <v>40</v>
      </c>
      <c r="AX113" s="89">
        <v>40</v>
      </c>
      <c r="AY113" s="89">
        <v>40</v>
      </c>
      <c r="AZ113" s="89">
        <v>40</v>
      </c>
      <c r="BA113" s="89">
        <v>40</v>
      </c>
      <c r="BB113" s="89">
        <v>40</v>
      </c>
      <c r="BC113" s="89">
        <v>40</v>
      </c>
      <c r="BD113" s="89">
        <v>40</v>
      </c>
      <c r="BE113" s="89">
        <v>40</v>
      </c>
      <c r="BF113" s="89">
        <v>40</v>
      </c>
      <c r="BG113" s="89">
        <v>40</v>
      </c>
      <c r="BH113" s="89">
        <v>40</v>
      </c>
      <c r="BI113" s="89">
        <v>40</v>
      </c>
      <c r="BJ113" s="89">
        <v>40</v>
      </c>
      <c r="BK113" s="89">
        <v>40</v>
      </c>
      <c r="BL113" s="89">
        <v>40</v>
      </c>
      <c r="BM113" s="89">
        <v>40</v>
      </c>
      <c r="BN113" s="89">
        <v>40</v>
      </c>
      <c r="BO113" s="89">
        <v>40</v>
      </c>
      <c r="BP113" s="89">
        <v>40</v>
      </c>
      <c r="BQ113" s="89">
        <v>40</v>
      </c>
      <c r="BR113" s="89">
        <v>40</v>
      </c>
      <c r="BS113" s="89">
        <v>40</v>
      </c>
      <c r="BT113" s="89">
        <v>40</v>
      </c>
      <c r="BU113" s="89">
        <v>40</v>
      </c>
      <c r="BV113" s="89">
        <v>40</v>
      </c>
      <c r="BW113" s="89">
        <v>40</v>
      </c>
      <c r="BX113" s="89">
        <v>40</v>
      </c>
      <c r="BY113" s="89">
        <v>40</v>
      </c>
      <c r="BZ113" s="89">
        <v>40</v>
      </c>
      <c r="CA113" s="89">
        <v>40</v>
      </c>
      <c r="CB113" s="89">
        <v>40</v>
      </c>
      <c r="CC113" s="89">
        <v>40</v>
      </c>
      <c r="CD113" s="89">
        <v>40</v>
      </c>
      <c r="CE113" s="89">
        <v>40</v>
      </c>
      <c r="CF113" s="89">
        <v>40</v>
      </c>
      <c r="CG113" s="89">
        <v>40</v>
      </c>
      <c r="CH113" s="89">
        <v>40</v>
      </c>
      <c r="CI113" s="89">
        <v>40</v>
      </c>
      <c r="CJ113" s="89">
        <v>40</v>
      </c>
      <c r="CK113" s="89">
        <v>40</v>
      </c>
      <c r="CL113" s="89">
        <v>40</v>
      </c>
      <c r="CM113" s="89">
        <v>40</v>
      </c>
      <c r="CN113" s="89">
        <v>40</v>
      </c>
      <c r="CO113" s="89">
        <v>40</v>
      </c>
      <c r="CP113" s="89">
        <v>40</v>
      </c>
      <c r="CQ113" s="89">
        <v>40</v>
      </c>
      <c r="CR113" s="89">
        <v>40</v>
      </c>
      <c r="CS113" s="89">
        <v>40</v>
      </c>
      <c r="CT113" s="89">
        <v>40</v>
      </c>
      <c r="CU113" s="89">
        <v>40</v>
      </c>
      <c r="CV113" s="89">
        <v>40</v>
      </c>
      <c r="CW113" s="89">
        <v>40</v>
      </c>
      <c r="CX113" s="89">
        <v>40</v>
      </c>
      <c r="CY113" s="89">
        <v>40</v>
      </c>
      <c r="CZ113" s="89">
        <v>40</v>
      </c>
      <c r="DA113" s="89">
        <v>40</v>
      </c>
      <c r="DB113" s="89">
        <v>40</v>
      </c>
      <c r="DC113" s="89">
        <v>40</v>
      </c>
      <c r="DD113" s="89">
        <v>40</v>
      </c>
      <c r="DE113" s="89">
        <v>40</v>
      </c>
      <c r="DF113" s="89">
        <v>40</v>
      </c>
      <c r="DG113" s="89">
        <v>40</v>
      </c>
      <c r="DH113" s="89">
        <v>40</v>
      </c>
      <c r="DI113" s="89">
        <v>40</v>
      </c>
      <c r="DJ113" s="89">
        <v>40</v>
      </c>
      <c r="DK113" s="89">
        <v>40</v>
      </c>
      <c r="DL113" s="89">
        <v>40</v>
      </c>
      <c r="DM113" s="89">
        <v>40</v>
      </c>
      <c r="DN113" s="89">
        <v>40</v>
      </c>
      <c r="DO113" s="89">
        <v>40</v>
      </c>
      <c r="DP113" s="89">
        <v>40</v>
      </c>
      <c r="DQ113" s="89">
        <v>40</v>
      </c>
      <c r="DR113" s="89">
        <v>40</v>
      </c>
      <c r="DS113" s="89">
        <v>40</v>
      </c>
      <c r="DT113" s="89">
        <v>40</v>
      </c>
      <c r="DU113" s="89">
        <v>40</v>
      </c>
    </row>
    <row r="114" spans="1:125" s="32" customFormat="1" x14ac:dyDescent="0.25">
      <c r="A114" s="59" t="s">
        <v>231</v>
      </c>
      <c r="B114" s="135">
        <v>1000</v>
      </c>
      <c r="C114" s="139"/>
      <c r="D114" s="140"/>
      <c r="E114" s="140"/>
      <c r="F114" s="140"/>
      <c r="G114" s="140"/>
      <c r="H114" s="140"/>
      <c r="I114" s="140"/>
      <c r="J114" s="140"/>
      <c r="K114" s="140"/>
      <c r="L114" s="140"/>
      <c r="M114" s="89">
        <v>16</v>
      </c>
      <c r="N114" s="89">
        <v>16</v>
      </c>
      <c r="O114" s="89">
        <v>16</v>
      </c>
      <c r="P114" s="89">
        <v>16</v>
      </c>
      <c r="Q114" s="89">
        <v>16</v>
      </c>
      <c r="R114" s="89">
        <v>16</v>
      </c>
      <c r="S114" s="89">
        <v>16</v>
      </c>
      <c r="T114" s="89">
        <v>16</v>
      </c>
      <c r="U114" s="89">
        <v>16</v>
      </c>
      <c r="V114" s="89">
        <v>16</v>
      </c>
      <c r="W114" s="89">
        <v>16</v>
      </c>
      <c r="X114" s="89">
        <v>16</v>
      </c>
      <c r="Y114" s="89">
        <v>16</v>
      </c>
      <c r="Z114" s="89">
        <v>16</v>
      </c>
      <c r="AA114" s="89">
        <v>16</v>
      </c>
      <c r="AB114" s="89">
        <v>16</v>
      </c>
      <c r="AC114" s="89">
        <v>16</v>
      </c>
      <c r="AD114" s="89">
        <v>16</v>
      </c>
      <c r="AE114" s="89">
        <v>16</v>
      </c>
      <c r="AF114" s="89">
        <v>16</v>
      </c>
      <c r="AG114" s="89">
        <v>16</v>
      </c>
      <c r="AH114" s="89">
        <v>16</v>
      </c>
      <c r="AI114" s="89">
        <v>16</v>
      </c>
      <c r="AJ114" s="89">
        <v>16</v>
      </c>
      <c r="AK114" s="89">
        <v>16</v>
      </c>
      <c r="AL114" s="89">
        <v>16</v>
      </c>
      <c r="AM114" s="89">
        <v>16</v>
      </c>
      <c r="AN114" s="89">
        <v>16</v>
      </c>
      <c r="AO114" s="89">
        <v>16</v>
      </c>
      <c r="AP114" s="89">
        <v>16</v>
      </c>
      <c r="AQ114" s="89">
        <v>16</v>
      </c>
      <c r="AR114" s="89">
        <v>16</v>
      </c>
      <c r="AS114" s="89">
        <v>16</v>
      </c>
      <c r="AT114" s="89">
        <v>16</v>
      </c>
      <c r="AU114" s="89">
        <v>16</v>
      </c>
      <c r="AV114" s="89">
        <v>16</v>
      </c>
      <c r="AW114" s="89">
        <v>16</v>
      </c>
      <c r="AX114" s="89">
        <v>16</v>
      </c>
      <c r="AY114" s="89">
        <v>16</v>
      </c>
      <c r="AZ114" s="89">
        <v>16</v>
      </c>
      <c r="BA114" s="89">
        <v>16</v>
      </c>
      <c r="BB114" s="89">
        <v>16</v>
      </c>
      <c r="BC114" s="89">
        <v>16</v>
      </c>
      <c r="BD114" s="89">
        <v>16</v>
      </c>
      <c r="BE114" s="89">
        <v>16</v>
      </c>
      <c r="BF114" s="89">
        <v>16</v>
      </c>
      <c r="BG114" s="89">
        <v>16</v>
      </c>
      <c r="BH114" s="89">
        <v>16</v>
      </c>
      <c r="BI114" s="89">
        <v>16</v>
      </c>
      <c r="BJ114" s="89">
        <v>16</v>
      </c>
      <c r="BK114" s="89">
        <v>16</v>
      </c>
      <c r="BL114" s="89">
        <v>16</v>
      </c>
      <c r="BM114" s="89">
        <v>16</v>
      </c>
      <c r="BN114" s="89">
        <v>16</v>
      </c>
      <c r="BO114" s="89">
        <v>16</v>
      </c>
      <c r="BP114" s="89">
        <v>16</v>
      </c>
      <c r="BQ114" s="89">
        <v>16</v>
      </c>
      <c r="BR114" s="89">
        <v>16</v>
      </c>
      <c r="BS114" s="89">
        <v>16</v>
      </c>
      <c r="BT114" s="89">
        <v>16</v>
      </c>
      <c r="BU114" s="89">
        <v>16</v>
      </c>
      <c r="BV114" s="89">
        <v>16</v>
      </c>
      <c r="BW114" s="89">
        <v>16</v>
      </c>
      <c r="BX114" s="89">
        <v>16</v>
      </c>
      <c r="BY114" s="89">
        <v>16</v>
      </c>
      <c r="BZ114" s="89">
        <v>16</v>
      </c>
      <c r="CA114" s="89">
        <v>16</v>
      </c>
      <c r="CB114" s="89">
        <v>16</v>
      </c>
      <c r="CC114" s="89">
        <v>16</v>
      </c>
      <c r="CD114" s="89">
        <v>16</v>
      </c>
      <c r="CE114" s="89">
        <v>16</v>
      </c>
      <c r="CF114" s="89">
        <v>16</v>
      </c>
      <c r="CG114" s="89">
        <v>16</v>
      </c>
      <c r="CH114" s="89">
        <v>16</v>
      </c>
      <c r="CI114" s="89">
        <v>16</v>
      </c>
      <c r="CJ114" s="89">
        <v>16</v>
      </c>
      <c r="CK114" s="89">
        <v>16</v>
      </c>
      <c r="CL114" s="89">
        <v>16</v>
      </c>
      <c r="CM114" s="89">
        <v>16</v>
      </c>
      <c r="CN114" s="89">
        <v>16</v>
      </c>
      <c r="CO114" s="89">
        <v>16</v>
      </c>
      <c r="CP114" s="89">
        <v>16</v>
      </c>
      <c r="CQ114" s="89">
        <v>16</v>
      </c>
      <c r="CR114" s="89">
        <v>16</v>
      </c>
      <c r="CS114" s="89">
        <v>16</v>
      </c>
      <c r="CT114" s="89">
        <v>16</v>
      </c>
      <c r="CU114" s="89">
        <v>16</v>
      </c>
      <c r="CV114" s="89">
        <v>16</v>
      </c>
      <c r="CW114" s="89">
        <v>16</v>
      </c>
      <c r="CX114" s="89">
        <v>16</v>
      </c>
      <c r="CY114" s="89">
        <v>16</v>
      </c>
      <c r="CZ114" s="89">
        <v>16</v>
      </c>
      <c r="DA114" s="89">
        <v>16</v>
      </c>
      <c r="DB114" s="89">
        <v>16</v>
      </c>
      <c r="DC114" s="89">
        <v>16</v>
      </c>
      <c r="DD114" s="89">
        <v>16</v>
      </c>
      <c r="DE114" s="89">
        <v>16</v>
      </c>
      <c r="DF114" s="89">
        <v>16</v>
      </c>
      <c r="DG114" s="89">
        <v>16</v>
      </c>
      <c r="DH114" s="89">
        <v>16</v>
      </c>
      <c r="DI114" s="89">
        <v>16</v>
      </c>
      <c r="DJ114" s="89">
        <v>16</v>
      </c>
      <c r="DK114" s="89">
        <v>16</v>
      </c>
      <c r="DL114" s="89">
        <v>16</v>
      </c>
      <c r="DM114" s="89">
        <v>16</v>
      </c>
      <c r="DN114" s="89">
        <v>16</v>
      </c>
      <c r="DO114" s="89">
        <v>16</v>
      </c>
      <c r="DP114" s="89">
        <v>16</v>
      </c>
      <c r="DQ114" s="89">
        <v>16</v>
      </c>
      <c r="DR114" s="89">
        <v>16</v>
      </c>
      <c r="DS114" s="89">
        <v>16</v>
      </c>
      <c r="DT114" s="89">
        <v>16</v>
      </c>
      <c r="DU114" s="89">
        <v>16</v>
      </c>
    </row>
    <row r="115" spans="1:125" s="32" customFormat="1" x14ac:dyDescent="0.25">
      <c r="A115" s="59" t="s">
        <v>109</v>
      </c>
      <c r="B115" s="135">
        <v>1000</v>
      </c>
      <c r="C115" s="143"/>
      <c r="D115" s="140"/>
      <c r="E115" s="140"/>
      <c r="F115" s="140"/>
      <c r="G115" s="140"/>
      <c r="H115" s="140"/>
      <c r="I115" s="140"/>
      <c r="J115" s="140"/>
      <c r="K115" s="140"/>
      <c r="L115" s="140"/>
      <c r="M115" s="89">
        <v>20</v>
      </c>
      <c r="N115" s="89">
        <v>20</v>
      </c>
      <c r="O115" s="89">
        <v>20</v>
      </c>
      <c r="P115" s="89">
        <v>20</v>
      </c>
      <c r="Q115" s="89">
        <v>20</v>
      </c>
      <c r="R115" s="89">
        <v>20</v>
      </c>
      <c r="S115" s="89">
        <v>20</v>
      </c>
      <c r="T115" s="89">
        <v>20</v>
      </c>
      <c r="U115" s="89">
        <v>20</v>
      </c>
      <c r="V115" s="89">
        <v>20</v>
      </c>
      <c r="W115" s="89">
        <v>20</v>
      </c>
      <c r="X115" s="89">
        <v>20</v>
      </c>
      <c r="Y115" s="89">
        <v>20</v>
      </c>
      <c r="Z115" s="89">
        <v>20</v>
      </c>
      <c r="AA115" s="89">
        <v>20</v>
      </c>
      <c r="AB115" s="89">
        <v>20</v>
      </c>
      <c r="AC115" s="89">
        <v>20</v>
      </c>
      <c r="AD115" s="89">
        <v>20</v>
      </c>
      <c r="AE115" s="89">
        <v>20</v>
      </c>
      <c r="AF115" s="89">
        <v>20</v>
      </c>
      <c r="AG115" s="89">
        <v>20</v>
      </c>
      <c r="AH115" s="89">
        <v>20</v>
      </c>
      <c r="AI115" s="89">
        <v>20</v>
      </c>
      <c r="AJ115" s="89">
        <v>20</v>
      </c>
      <c r="AK115" s="89">
        <v>20</v>
      </c>
      <c r="AL115" s="89">
        <v>20</v>
      </c>
      <c r="AM115" s="89">
        <v>20</v>
      </c>
      <c r="AN115" s="89">
        <v>20</v>
      </c>
      <c r="AO115" s="89">
        <v>20</v>
      </c>
      <c r="AP115" s="89">
        <v>20</v>
      </c>
      <c r="AQ115" s="89">
        <v>20</v>
      </c>
      <c r="AR115" s="89">
        <v>20</v>
      </c>
      <c r="AS115" s="89">
        <v>20</v>
      </c>
      <c r="AT115" s="89">
        <v>20</v>
      </c>
      <c r="AU115" s="89">
        <v>20</v>
      </c>
      <c r="AV115" s="89">
        <v>20</v>
      </c>
      <c r="AW115" s="89">
        <v>20</v>
      </c>
      <c r="AX115" s="89">
        <v>20</v>
      </c>
      <c r="AY115" s="89">
        <v>20</v>
      </c>
      <c r="AZ115" s="89">
        <v>20</v>
      </c>
      <c r="BA115" s="89">
        <v>20</v>
      </c>
      <c r="BB115" s="89">
        <v>20</v>
      </c>
      <c r="BC115" s="89">
        <v>20</v>
      </c>
      <c r="BD115" s="89">
        <v>20</v>
      </c>
      <c r="BE115" s="89">
        <v>20</v>
      </c>
      <c r="BF115" s="89">
        <v>20</v>
      </c>
      <c r="BG115" s="89">
        <v>20</v>
      </c>
      <c r="BH115" s="89">
        <v>20</v>
      </c>
      <c r="BI115" s="89">
        <v>20</v>
      </c>
      <c r="BJ115" s="89">
        <v>20</v>
      </c>
      <c r="BK115" s="89">
        <v>20</v>
      </c>
      <c r="BL115" s="89">
        <v>20</v>
      </c>
      <c r="BM115" s="89">
        <v>20</v>
      </c>
      <c r="BN115" s="89">
        <v>20</v>
      </c>
      <c r="BO115" s="89">
        <v>20</v>
      </c>
      <c r="BP115" s="89">
        <v>20</v>
      </c>
      <c r="BQ115" s="89">
        <v>20</v>
      </c>
      <c r="BR115" s="89">
        <v>20</v>
      </c>
      <c r="BS115" s="89">
        <v>20</v>
      </c>
      <c r="BT115" s="89">
        <v>20</v>
      </c>
      <c r="BU115" s="89">
        <v>20</v>
      </c>
      <c r="BV115" s="89">
        <v>20</v>
      </c>
      <c r="BW115" s="89">
        <v>20</v>
      </c>
      <c r="BX115" s="89">
        <v>20</v>
      </c>
      <c r="BY115" s="89">
        <v>20</v>
      </c>
      <c r="BZ115" s="89">
        <v>20</v>
      </c>
      <c r="CA115" s="89">
        <v>20</v>
      </c>
      <c r="CB115" s="89">
        <v>20</v>
      </c>
      <c r="CC115" s="89">
        <v>20</v>
      </c>
      <c r="CD115" s="89">
        <v>20</v>
      </c>
      <c r="CE115" s="89">
        <v>20</v>
      </c>
      <c r="CF115" s="89">
        <v>20</v>
      </c>
      <c r="CG115" s="89">
        <v>20</v>
      </c>
      <c r="CH115" s="89">
        <v>20</v>
      </c>
      <c r="CI115" s="89">
        <v>20</v>
      </c>
      <c r="CJ115" s="89">
        <v>20</v>
      </c>
      <c r="CK115" s="89">
        <v>20</v>
      </c>
      <c r="CL115" s="89">
        <v>20</v>
      </c>
      <c r="CM115" s="89">
        <v>20</v>
      </c>
      <c r="CN115" s="89">
        <v>20</v>
      </c>
      <c r="CO115" s="89">
        <v>20</v>
      </c>
      <c r="CP115" s="89">
        <v>20</v>
      </c>
      <c r="CQ115" s="89">
        <v>20</v>
      </c>
      <c r="CR115" s="89">
        <v>20</v>
      </c>
      <c r="CS115" s="89">
        <v>20</v>
      </c>
      <c r="CT115" s="89">
        <v>20</v>
      </c>
      <c r="CU115" s="89">
        <v>20</v>
      </c>
      <c r="CV115" s="89">
        <v>20</v>
      </c>
      <c r="CW115" s="89">
        <v>20</v>
      </c>
      <c r="CX115" s="89">
        <v>20</v>
      </c>
      <c r="CY115" s="89">
        <v>20</v>
      </c>
      <c r="CZ115" s="89">
        <v>20</v>
      </c>
      <c r="DA115" s="89">
        <v>20</v>
      </c>
      <c r="DB115" s="89">
        <v>20</v>
      </c>
      <c r="DC115" s="89">
        <v>20</v>
      </c>
      <c r="DD115" s="89">
        <v>20</v>
      </c>
      <c r="DE115" s="89">
        <v>20</v>
      </c>
      <c r="DF115" s="89">
        <v>20</v>
      </c>
      <c r="DG115" s="89">
        <v>20</v>
      </c>
      <c r="DH115" s="89">
        <v>20</v>
      </c>
      <c r="DI115" s="89">
        <v>20</v>
      </c>
      <c r="DJ115" s="89">
        <v>20</v>
      </c>
      <c r="DK115" s="89">
        <v>20</v>
      </c>
      <c r="DL115" s="89">
        <v>20</v>
      </c>
      <c r="DM115" s="89">
        <v>20</v>
      </c>
      <c r="DN115" s="89">
        <v>20</v>
      </c>
      <c r="DO115" s="89">
        <v>20</v>
      </c>
      <c r="DP115" s="89">
        <v>20</v>
      </c>
      <c r="DQ115" s="89">
        <v>20</v>
      </c>
      <c r="DR115" s="89">
        <v>20</v>
      </c>
      <c r="DS115" s="89">
        <v>20</v>
      </c>
      <c r="DT115" s="89">
        <v>20</v>
      </c>
      <c r="DU115" s="89">
        <v>20</v>
      </c>
    </row>
    <row r="116" spans="1:125" s="42" customFormat="1" x14ac:dyDescent="0.25">
      <c r="A116" s="48" t="s">
        <v>2</v>
      </c>
      <c r="B116" s="30"/>
      <c r="C116" s="33">
        <v>31059933.333333332</v>
      </c>
      <c r="D116" s="31">
        <v>0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251719.99999999997</v>
      </c>
      <c r="N116" s="31">
        <v>252133.33333333331</v>
      </c>
      <c r="O116" s="31">
        <v>252546.66666666666</v>
      </c>
      <c r="P116" s="31">
        <v>252960</v>
      </c>
      <c r="Q116" s="31">
        <v>253373.33333333334</v>
      </c>
      <c r="R116" s="31">
        <v>253786.66666666669</v>
      </c>
      <c r="S116" s="31">
        <v>254199.99999999997</v>
      </c>
      <c r="T116" s="31">
        <v>254613.33333333331</v>
      </c>
      <c r="U116" s="31">
        <v>255026.66666666666</v>
      </c>
      <c r="V116" s="31">
        <v>255440</v>
      </c>
      <c r="W116" s="31">
        <v>255853.33333333334</v>
      </c>
      <c r="X116" s="31">
        <v>256266.66666666669</v>
      </c>
      <c r="Y116" s="31">
        <v>256679.99999999997</v>
      </c>
      <c r="Z116" s="31">
        <v>257093.33333333331</v>
      </c>
      <c r="AA116" s="31">
        <v>257506.66666666666</v>
      </c>
      <c r="AB116" s="31">
        <v>257920</v>
      </c>
      <c r="AC116" s="31">
        <v>258333.33333333334</v>
      </c>
      <c r="AD116" s="31">
        <v>258746.66666666669</v>
      </c>
      <c r="AE116" s="31">
        <v>259159.99999999997</v>
      </c>
      <c r="AF116" s="31">
        <v>259573.33333333331</v>
      </c>
      <c r="AG116" s="31">
        <v>259986.66666666666</v>
      </c>
      <c r="AH116" s="31">
        <v>260400</v>
      </c>
      <c r="AI116" s="31">
        <v>260813.33333333334</v>
      </c>
      <c r="AJ116" s="31">
        <v>261226.66666666663</v>
      </c>
      <c r="AK116" s="31">
        <v>261639.99999999997</v>
      </c>
      <c r="AL116" s="31">
        <v>262053.33333333331</v>
      </c>
      <c r="AM116" s="31">
        <v>262466.66666666669</v>
      </c>
      <c r="AN116" s="31">
        <v>262880</v>
      </c>
      <c r="AO116" s="31">
        <v>263293.33333333337</v>
      </c>
      <c r="AP116" s="31">
        <v>263706.66666666663</v>
      </c>
      <c r="AQ116" s="31">
        <v>264120</v>
      </c>
      <c r="AR116" s="31">
        <v>264533.33333333331</v>
      </c>
      <c r="AS116" s="31">
        <v>264946.66666666669</v>
      </c>
      <c r="AT116" s="31">
        <v>265360</v>
      </c>
      <c r="AU116" s="31">
        <v>265773.33333333337</v>
      </c>
      <c r="AV116" s="31">
        <v>266186.66666666663</v>
      </c>
      <c r="AW116" s="31">
        <v>266600</v>
      </c>
      <c r="AX116" s="31">
        <v>267013.33333333331</v>
      </c>
      <c r="AY116" s="31">
        <v>267426.66666666669</v>
      </c>
      <c r="AZ116" s="31">
        <v>267840</v>
      </c>
      <c r="BA116" s="31">
        <v>268253.33333333331</v>
      </c>
      <c r="BB116" s="31">
        <v>268666.66666666663</v>
      </c>
      <c r="BC116" s="31">
        <v>269080</v>
      </c>
      <c r="BD116" s="31">
        <v>269493.33333333331</v>
      </c>
      <c r="BE116" s="31">
        <v>269906.66666666669</v>
      </c>
      <c r="BF116" s="31">
        <v>270320</v>
      </c>
      <c r="BG116" s="31">
        <v>270733.33333333337</v>
      </c>
      <c r="BH116" s="31">
        <v>271146.66666666663</v>
      </c>
      <c r="BI116" s="31">
        <v>271560</v>
      </c>
      <c r="BJ116" s="31">
        <v>271973.33333333331</v>
      </c>
      <c r="BK116" s="31">
        <v>272386.66666666669</v>
      </c>
      <c r="BL116" s="31">
        <v>272800</v>
      </c>
      <c r="BM116" s="31">
        <v>273213.33333333331</v>
      </c>
      <c r="BN116" s="31">
        <v>273626.66666666663</v>
      </c>
      <c r="BO116" s="31">
        <v>274040</v>
      </c>
      <c r="BP116" s="31">
        <v>274453.33333333331</v>
      </c>
      <c r="BQ116" s="31">
        <v>274866.66666666669</v>
      </c>
      <c r="BR116" s="31">
        <v>275280</v>
      </c>
      <c r="BS116" s="31">
        <v>275693.33333333331</v>
      </c>
      <c r="BT116" s="31">
        <v>276106.66666666663</v>
      </c>
      <c r="BU116" s="31">
        <v>276520</v>
      </c>
      <c r="BV116" s="31">
        <v>276933.33333333331</v>
      </c>
      <c r="BW116" s="31">
        <v>277346.66666666669</v>
      </c>
      <c r="BX116" s="31">
        <v>277760</v>
      </c>
      <c r="BY116" s="31">
        <v>278173.33333333331</v>
      </c>
      <c r="BZ116" s="31">
        <v>278586.66666666669</v>
      </c>
      <c r="CA116" s="31">
        <v>279000</v>
      </c>
      <c r="CB116" s="31">
        <v>279413.33333333331</v>
      </c>
      <c r="CC116" s="31">
        <v>279826.66666666669</v>
      </c>
      <c r="CD116" s="31">
        <v>280240</v>
      </c>
      <c r="CE116" s="31">
        <v>280653.33333333331</v>
      </c>
      <c r="CF116" s="31">
        <v>281066.66666666669</v>
      </c>
      <c r="CG116" s="31">
        <v>281480</v>
      </c>
      <c r="CH116" s="31">
        <v>281893.33333333337</v>
      </c>
      <c r="CI116" s="31">
        <v>282306.66666666669</v>
      </c>
      <c r="CJ116" s="31">
        <v>282720.00000000006</v>
      </c>
      <c r="CK116" s="31">
        <v>283133.33333333331</v>
      </c>
      <c r="CL116" s="31">
        <v>283546.66666666669</v>
      </c>
      <c r="CM116" s="31">
        <v>283960</v>
      </c>
      <c r="CN116" s="31">
        <v>284373.33333333337</v>
      </c>
      <c r="CO116" s="31">
        <v>284786.66666666669</v>
      </c>
      <c r="CP116" s="31">
        <v>285200</v>
      </c>
      <c r="CQ116" s="31">
        <v>285613.33333333331</v>
      </c>
      <c r="CR116" s="31">
        <v>286026.66666666669</v>
      </c>
      <c r="CS116" s="31">
        <v>286440</v>
      </c>
      <c r="CT116" s="31">
        <v>286853.33333333337</v>
      </c>
      <c r="CU116" s="31">
        <v>287266.66666666669</v>
      </c>
      <c r="CV116" s="31">
        <v>287680</v>
      </c>
      <c r="CW116" s="31">
        <v>288093.33333333331</v>
      </c>
      <c r="CX116" s="31">
        <v>288506.66666666669</v>
      </c>
      <c r="CY116" s="31">
        <v>288920</v>
      </c>
      <c r="CZ116" s="31">
        <v>289333.33333333337</v>
      </c>
      <c r="DA116" s="31">
        <v>289746.66666666669</v>
      </c>
      <c r="DB116" s="31">
        <v>290160</v>
      </c>
      <c r="DC116" s="31">
        <v>290573.33333333331</v>
      </c>
      <c r="DD116" s="31">
        <v>290986.66666666669</v>
      </c>
      <c r="DE116" s="31">
        <v>291400</v>
      </c>
      <c r="DF116" s="31">
        <v>291813.33333333337</v>
      </c>
      <c r="DG116" s="31">
        <v>292226.66666666663</v>
      </c>
      <c r="DH116" s="31">
        <v>292640</v>
      </c>
      <c r="DI116" s="31">
        <v>293053.33333333331</v>
      </c>
      <c r="DJ116" s="31">
        <v>293466.66666666669</v>
      </c>
      <c r="DK116" s="31">
        <v>293880</v>
      </c>
      <c r="DL116" s="31">
        <v>294293.33333333337</v>
      </c>
      <c r="DM116" s="31">
        <v>294706.66666666669</v>
      </c>
      <c r="DN116" s="31">
        <v>295120</v>
      </c>
      <c r="DO116" s="31">
        <v>295533.33333333331</v>
      </c>
      <c r="DP116" s="31">
        <v>295946.66666666669</v>
      </c>
      <c r="DQ116" s="31">
        <v>296360</v>
      </c>
      <c r="DR116" s="31">
        <v>296773.33333333337</v>
      </c>
      <c r="DS116" s="31">
        <v>297186.66666666663</v>
      </c>
      <c r="DT116" s="31">
        <v>297600</v>
      </c>
      <c r="DU116" s="31">
        <v>298013.33333333331</v>
      </c>
    </row>
    <row r="117" spans="1:125" s="42" customFormat="1" x14ac:dyDescent="0.25">
      <c r="A117" s="41" t="s">
        <v>111</v>
      </c>
      <c r="C117" s="33">
        <v>9317980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75515.999999999985</v>
      </c>
      <c r="N117" s="33">
        <v>75639.999999999985</v>
      </c>
      <c r="O117" s="33">
        <v>75764</v>
      </c>
      <c r="P117" s="33">
        <v>75888</v>
      </c>
      <c r="Q117" s="33">
        <v>76012</v>
      </c>
      <c r="R117" s="33">
        <v>76136</v>
      </c>
      <c r="S117" s="33">
        <v>76259.999999999985</v>
      </c>
      <c r="T117" s="33">
        <v>76383.999999999985</v>
      </c>
      <c r="U117" s="33">
        <v>76508</v>
      </c>
      <c r="V117" s="33">
        <v>76632</v>
      </c>
      <c r="W117" s="33">
        <v>76756</v>
      </c>
      <c r="X117" s="33">
        <v>76880</v>
      </c>
      <c r="Y117" s="33">
        <v>77003.999999999985</v>
      </c>
      <c r="Z117" s="33">
        <v>77127.999999999985</v>
      </c>
      <c r="AA117" s="33">
        <v>77252</v>
      </c>
      <c r="AB117" s="33">
        <v>77376</v>
      </c>
      <c r="AC117" s="33">
        <v>77500</v>
      </c>
      <c r="AD117" s="33">
        <v>77624</v>
      </c>
      <c r="AE117" s="33">
        <v>77747.999999999985</v>
      </c>
      <c r="AF117" s="33">
        <v>77871.999999999985</v>
      </c>
      <c r="AG117" s="33">
        <v>77996</v>
      </c>
      <c r="AH117" s="33">
        <v>78120</v>
      </c>
      <c r="AI117" s="33">
        <v>78244</v>
      </c>
      <c r="AJ117" s="33">
        <v>78367.999999999985</v>
      </c>
      <c r="AK117" s="33">
        <v>78491.999999999985</v>
      </c>
      <c r="AL117" s="33">
        <v>78615.999999999985</v>
      </c>
      <c r="AM117" s="33">
        <v>78740</v>
      </c>
      <c r="AN117" s="33">
        <v>78864</v>
      </c>
      <c r="AO117" s="33">
        <v>78988.000000000015</v>
      </c>
      <c r="AP117" s="33">
        <v>79111.999999999985</v>
      </c>
      <c r="AQ117" s="33">
        <v>79236</v>
      </c>
      <c r="AR117" s="33">
        <v>79359.999999999985</v>
      </c>
      <c r="AS117" s="33">
        <v>79484</v>
      </c>
      <c r="AT117" s="33">
        <v>79608</v>
      </c>
      <c r="AU117" s="33">
        <v>79732.000000000015</v>
      </c>
      <c r="AV117" s="33">
        <v>79855.999999999985</v>
      </c>
      <c r="AW117" s="33">
        <v>79980</v>
      </c>
      <c r="AX117" s="33">
        <v>80103.999999999985</v>
      </c>
      <c r="AY117" s="33">
        <v>80228</v>
      </c>
      <c r="AZ117" s="33">
        <v>80352</v>
      </c>
      <c r="BA117" s="33">
        <v>80475.999999999985</v>
      </c>
      <c r="BB117" s="33">
        <v>80599.999999999985</v>
      </c>
      <c r="BC117" s="33">
        <v>80724</v>
      </c>
      <c r="BD117" s="33">
        <v>80847.999999999985</v>
      </c>
      <c r="BE117" s="33">
        <v>80972</v>
      </c>
      <c r="BF117" s="33">
        <v>81096</v>
      </c>
      <c r="BG117" s="33">
        <v>81220.000000000015</v>
      </c>
      <c r="BH117" s="33">
        <v>81343.999999999985</v>
      </c>
      <c r="BI117" s="33">
        <v>81468</v>
      </c>
      <c r="BJ117" s="33">
        <v>81591.999999999985</v>
      </c>
      <c r="BK117" s="33">
        <v>81716</v>
      </c>
      <c r="BL117" s="33">
        <v>81840</v>
      </c>
      <c r="BM117" s="33">
        <v>81963.999999999985</v>
      </c>
      <c r="BN117" s="33">
        <v>82087.999999999985</v>
      </c>
      <c r="BO117" s="33">
        <v>82212</v>
      </c>
      <c r="BP117" s="33">
        <v>82335.999999999985</v>
      </c>
      <c r="BQ117" s="33">
        <v>82460</v>
      </c>
      <c r="BR117" s="33">
        <v>82584</v>
      </c>
      <c r="BS117" s="33">
        <v>82707.999999999985</v>
      </c>
      <c r="BT117" s="33">
        <v>82831.999999999985</v>
      </c>
      <c r="BU117" s="33">
        <v>82956</v>
      </c>
      <c r="BV117" s="33">
        <v>83079.999999999985</v>
      </c>
      <c r="BW117" s="33">
        <v>83204</v>
      </c>
      <c r="BX117" s="33">
        <v>83328</v>
      </c>
      <c r="BY117" s="33">
        <v>83451.999999999985</v>
      </c>
      <c r="BZ117" s="33">
        <v>83576</v>
      </c>
      <c r="CA117" s="33">
        <v>83700</v>
      </c>
      <c r="CB117" s="33">
        <v>83823.999999999985</v>
      </c>
      <c r="CC117" s="33">
        <v>83948</v>
      </c>
      <c r="CD117" s="33">
        <v>84072</v>
      </c>
      <c r="CE117" s="33">
        <v>84195.999999999985</v>
      </c>
      <c r="CF117" s="33">
        <v>84320</v>
      </c>
      <c r="CG117" s="33">
        <v>84444</v>
      </c>
      <c r="CH117" s="33">
        <v>84568.000000000015</v>
      </c>
      <c r="CI117" s="33">
        <v>84692</v>
      </c>
      <c r="CJ117" s="33">
        <v>84816.000000000015</v>
      </c>
      <c r="CK117" s="33">
        <v>84939.999999999985</v>
      </c>
      <c r="CL117" s="33">
        <v>85064</v>
      </c>
      <c r="CM117" s="33">
        <v>85188</v>
      </c>
      <c r="CN117" s="33">
        <v>85312.000000000015</v>
      </c>
      <c r="CO117" s="33">
        <v>85436</v>
      </c>
      <c r="CP117" s="33">
        <v>85560</v>
      </c>
      <c r="CQ117" s="33">
        <v>85683.999999999985</v>
      </c>
      <c r="CR117" s="33">
        <v>85808</v>
      </c>
      <c r="CS117" s="33">
        <v>85932</v>
      </c>
      <c r="CT117" s="33">
        <v>86056.000000000015</v>
      </c>
      <c r="CU117" s="33">
        <v>86180</v>
      </c>
      <c r="CV117" s="33">
        <v>86304</v>
      </c>
      <c r="CW117" s="33">
        <v>86427.999999999985</v>
      </c>
      <c r="CX117" s="33">
        <v>86552</v>
      </c>
      <c r="CY117" s="33">
        <v>86676</v>
      </c>
      <c r="CZ117" s="33">
        <v>86800.000000000015</v>
      </c>
      <c r="DA117" s="33">
        <v>86924</v>
      </c>
      <c r="DB117" s="33">
        <v>87048</v>
      </c>
      <c r="DC117" s="33">
        <v>87171.999999999985</v>
      </c>
      <c r="DD117" s="33">
        <v>87296</v>
      </c>
      <c r="DE117" s="33">
        <v>87420</v>
      </c>
      <c r="DF117" s="33">
        <v>87544.000000000015</v>
      </c>
      <c r="DG117" s="33">
        <v>87667.999999999985</v>
      </c>
      <c r="DH117" s="33">
        <v>87792</v>
      </c>
      <c r="DI117" s="33">
        <v>87915.999999999985</v>
      </c>
      <c r="DJ117" s="33">
        <v>88040</v>
      </c>
      <c r="DK117" s="33">
        <v>88164</v>
      </c>
      <c r="DL117" s="33">
        <v>88288.000000000015</v>
      </c>
      <c r="DM117" s="33">
        <v>88412</v>
      </c>
      <c r="DN117" s="33">
        <v>88536</v>
      </c>
      <c r="DO117" s="33">
        <v>88659.999999999985</v>
      </c>
      <c r="DP117" s="33">
        <v>88784</v>
      </c>
      <c r="DQ117" s="33">
        <v>88908</v>
      </c>
      <c r="DR117" s="33">
        <v>89032.000000000015</v>
      </c>
      <c r="DS117" s="33">
        <v>89155.999999999985</v>
      </c>
      <c r="DT117" s="33">
        <v>89280</v>
      </c>
      <c r="DU117" s="33">
        <v>89403.999999999985</v>
      </c>
    </row>
    <row r="118" spans="1:125" s="9" customFormat="1" x14ac:dyDescent="0.25">
      <c r="A118" s="37" t="s">
        <v>57</v>
      </c>
      <c r="B118" s="38"/>
      <c r="C118" s="35">
        <v>40377913.333333336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327235.99999999994</v>
      </c>
      <c r="N118" s="35">
        <v>327773.33333333331</v>
      </c>
      <c r="O118" s="35">
        <v>328310.66666666663</v>
      </c>
      <c r="P118" s="35">
        <v>328848</v>
      </c>
      <c r="Q118" s="35">
        <v>329385.33333333337</v>
      </c>
      <c r="R118" s="35">
        <v>329922.66666666669</v>
      </c>
      <c r="S118" s="35">
        <v>330459.99999999994</v>
      </c>
      <c r="T118" s="35">
        <v>330997.33333333331</v>
      </c>
      <c r="U118" s="35">
        <v>331534.66666666663</v>
      </c>
      <c r="V118" s="35">
        <v>332072</v>
      </c>
      <c r="W118" s="35">
        <v>332609.33333333337</v>
      </c>
      <c r="X118" s="35">
        <v>333146.66666666669</v>
      </c>
      <c r="Y118" s="35">
        <v>333683.99999999994</v>
      </c>
      <c r="Z118" s="35">
        <v>334221.33333333331</v>
      </c>
      <c r="AA118" s="35">
        <v>334758.66666666663</v>
      </c>
      <c r="AB118" s="35">
        <v>335296</v>
      </c>
      <c r="AC118" s="35">
        <v>335833.33333333337</v>
      </c>
      <c r="AD118" s="35">
        <v>336370.66666666669</v>
      </c>
      <c r="AE118" s="35">
        <v>336907.99999999994</v>
      </c>
      <c r="AF118" s="35">
        <v>337445.33333333331</v>
      </c>
      <c r="AG118" s="35">
        <v>337982.66666666663</v>
      </c>
      <c r="AH118" s="35">
        <v>338520</v>
      </c>
      <c r="AI118" s="35">
        <v>339057.33333333337</v>
      </c>
      <c r="AJ118" s="35">
        <v>339594.66666666663</v>
      </c>
      <c r="AK118" s="35">
        <v>340131.99999999994</v>
      </c>
      <c r="AL118" s="35">
        <v>340669.33333333331</v>
      </c>
      <c r="AM118" s="35">
        <v>341206.66666666669</v>
      </c>
      <c r="AN118" s="35">
        <v>341744</v>
      </c>
      <c r="AO118" s="35">
        <v>342281.33333333337</v>
      </c>
      <c r="AP118" s="35">
        <v>342818.66666666663</v>
      </c>
      <c r="AQ118" s="35">
        <v>343356</v>
      </c>
      <c r="AR118" s="35">
        <v>343893.33333333331</v>
      </c>
      <c r="AS118" s="35">
        <v>344430.66666666669</v>
      </c>
      <c r="AT118" s="35">
        <v>344968</v>
      </c>
      <c r="AU118" s="35">
        <v>345505.33333333337</v>
      </c>
      <c r="AV118" s="35">
        <v>346042.66666666663</v>
      </c>
      <c r="AW118" s="35">
        <v>346580</v>
      </c>
      <c r="AX118" s="35">
        <v>347117.33333333331</v>
      </c>
      <c r="AY118" s="35">
        <v>347654.66666666669</v>
      </c>
      <c r="AZ118" s="35">
        <v>348192</v>
      </c>
      <c r="BA118" s="35">
        <v>348729.33333333331</v>
      </c>
      <c r="BB118" s="35">
        <v>349266.66666666663</v>
      </c>
      <c r="BC118" s="35">
        <v>349804</v>
      </c>
      <c r="BD118" s="35">
        <v>350341.33333333331</v>
      </c>
      <c r="BE118" s="35">
        <v>350878.66666666669</v>
      </c>
      <c r="BF118" s="35">
        <v>351416</v>
      </c>
      <c r="BG118" s="35">
        <v>351953.33333333337</v>
      </c>
      <c r="BH118" s="35">
        <v>352490.66666666663</v>
      </c>
      <c r="BI118" s="35">
        <v>353028</v>
      </c>
      <c r="BJ118" s="35">
        <v>353565.33333333331</v>
      </c>
      <c r="BK118" s="35">
        <v>354102.66666666669</v>
      </c>
      <c r="BL118" s="35">
        <v>354640</v>
      </c>
      <c r="BM118" s="35">
        <v>355177.33333333331</v>
      </c>
      <c r="BN118" s="35">
        <v>355714.66666666663</v>
      </c>
      <c r="BO118" s="35">
        <v>356252</v>
      </c>
      <c r="BP118" s="35">
        <v>356789.33333333331</v>
      </c>
      <c r="BQ118" s="35">
        <v>357326.66666666669</v>
      </c>
      <c r="BR118" s="35">
        <v>357864</v>
      </c>
      <c r="BS118" s="35">
        <v>358401.33333333331</v>
      </c>
      <c r="BT118" s="35">
        <v>358938.66666666663</v>
      </c>
      <c r="BU118" s="35">
        <v>359476</v>
      </c>
      <c r="BV118" s="35">
        <v>360013.33333333331</v>
      </c>
      <c r="BW118" s="35">
        <v>360550.66666666669</v>
      </c>
      <c r="BX118" s="35">
        <v>361088</v>
      </c>
      <c r="BY118" s="35">
        <v>361625.33333333331</v>
      </c>
      <c r="BZ118" s="35">
        <v>362162.66666666669</v>
      </c>
      <c r="CA118" s="35">
        <v>362700</v>
      </c>
      <c r="CB118" s="35">
        <v>363237.33333333331</v>
      </c>
      <c r="CC118" s="35">
        <v>363774.66666666669</v>
      </c>
      <c r="CD118" s="35">
        <v>364312</v>
      </c>
      <c r="CE118" s="35">
        <v>364849.33333333331</v>
      </c>
      <c r="CF118" s="35">
        <v>365386.66666666669</v>
      </c>
      <c r="CG118" s="35">
        <v>365924</v>
      </c>
      <c r="CH118" s="35">
        <v>366461.33333333337</v>
      </c>
      <c r="CI118" s="35">
        <v>366998.66666666669</v>
      </c>
      <c r="CJ118" s="35">
        <v>367536.00000000006</v>
      </c>
      <c r="CK118" s="35">
        <v>368073.33333333331</v>
      </c>
      <c r="CL118" s="35">
        <v>368610.66666666669</v>
      </c>
      <c r="CM118" s="35">
        <v>369148</v>
      </c>
      <c r="CN118" s="35">
        <v>369685.33333333337</v>
      </c>
      <c r="CO118" s="35">
        <v>370222.66666666669</v>
      </c>
      <c r="CP118" s="35">
        <v>370760</v>
      </c>
      <c r="CQ118" s="35">
        <v>371297.33333333331</v>
      </c>
      <c r="CR118" s="35">
        <v>371834.66666666669</v>
      </c>
      <c r="CS118" s="35">
        <v>372372</v>
      </c>
      <c r="CT118" s="35">
        <v>372909.33333333337</v>
      </c>
      <c r="CU118" s="35">
        <v>373446.66666666669</v>
      </c>
      <c r="CV118" s="35">
        <v>373984</v>
      </c>
      <c r="CW118" s="35">
        <v>374521.33333333331</v>
      </c>
      <c r="CX118" s="35">
        <v>375058.66666666669</v>
      </c>
      <c r="CY118" s="35">
        <v>375596</v>
      </c>
      <c r="CZ118" s="35">
        <v>376133.33333333337</v>
      </c>
      <c r="DA118" s="35">
        <v>376670.66666666669</v>
      </c>
      <c r="DB118" s="35">
        <v>377208</v>
      </c>
      <c r="DC118" s="35">
        <v>377745.33333333331</v>
      </c>
      <c r="DD118" s="35">
        <v>378282.66666666669</v>
      </c>
      <c r="DE118" s="35">
        <v>378820</v>
      </c>
      <c r="DF118" s="35">
        <v>379357.33333333337</v>
      </c>
      <c r="DG118" s="35">
        <v>379894.66666666663</v>
      </c>
      <c r="DH118" s="35">
        <v>380432</v>
      </c>
      <c r="DI118" s="35">
        <v>380969.33333333331</v>
      </c>
      <c r="DJ118" s="35">
        <v>381506.66666666669</v>
      </c>
      <c r="DK118" s="35">
        <v>382044</v>
      </c>
      <c r="DL118" s="35">
        <v>382581.33333333337</v>
      </c>
      <c r="DM118" s="35">
        <v>383118.66666666669</v>
      </c>
      <c r="DN118" s="35">
        <v>383656</v>
      </c>
      <c r="DO118" s="35">
        <v>384193.33333333331</v>
      </c>
      <c r="DP118" s="35">
        <v>384730.66666666669</v>
      </c>
      <c r="DQ118" s="35">
        <v>385268</v>
      </c>
      <c r="DR118" s="35">
        <v>385805.33333333337</v>
      </c>
      <c r="DS118" s="35">
        <v>386342.66666666663</v>
      </c>
      <c r="DT118" s="35">
        <v>386880</v>
      </c>
      <c r="DU118" s="35">
        <v>387417.33333333331</v>
      </c>
    </row>
    <row r="119" spans="1:125" s="286" customFormat="1" ht="12.75" x14ac:dyDescent="0.25">
      <c r="A119" s="285" t="s">
        <v>110</v>
      </c>
      <c r="C119" s="287"/>
      <c r="D119" s="287">
        <v>0</v>
      </c>
      <c r="E119" s="287">
        <v>0</v>
      </c>
      <c r="F119" s="287">
        <v>0</v>
      </c>
      <c r="G119" s="287">
        <v>0</v>
      </c>
      <c r="H119" s="287">
        <v>0</v>
      </c>
      <c r="I119" s="287">
        <v>0</v>
      </c>
      <c r="J119" s="287">
        <v>0</v>
      </c>
      <c r="K119" s="287">
        <v>0</v>
      </c>
      <c r="L119" s="287">
        <v>0</v>
      </c>
      <c r="M119" s="287">
        <v>103</v>
      </c>
      <c r="N119" s="287">
        <v>103</v>
      </c>
      <c r="O119" s="287">
        <v>103</v>
      </c>
      <c r="P119" s="287">
        <v>103</v>
      </c>
      <c r="Q119" s="287">
        <v>103</v>
      </c>
      <c r="R119" s="287">
        <v>103</v>
      </c>
      <c r="S119" s="287">
        <v>103</v>
      </c>
      <c r="T119" s="287">
        <v>103</v>
      </c>
      <c r="U119" s="287">
        <v>103</v>
      </c>
      <c r="V119" s="287">
        <v>103</v>
      </c>
      <c r="W119" s="287">
        <v>103</v>
      </c>
      <c r="X119" s="287">
        <v>103</v>
      </c>
      <c r="Y119" s="287">
        <v>103</v>
      </c>
      <c r="Z119" s="287">
        <v>103</v>
      </c>
      <c r="AA119" s="287">
        <v>103</v>
      </c>
      <c r="AB119" s="287">
        <v>103</v>
      </c>
      <c r="AC119" s="287">
        <v>103</v>
      </c>
      <c r="AD119" s="287">
        <v>103</v>
      </c>
      <c r="AE119" s="287">
        <v>103</v>
      </c>
      <c r="AF119" s="287">
        <v>103</v>
      </c>
      <c r="AG119" s="287">
        <v>103</v>
      </c>
      <c r="AH119" s="287">
        <v>103</v>
      </c>
      <c r="AI119" s="287">
        <v>103</v>
      </c>
      <c r="AJ119" s="287">
        <v>103</v>
      </c>
      <c r="AK119" s="287">
        <v>103</v>
      </c>
      <c r="AL119" s="287">
        <v>103</v>
      </c>
      <c r="AM119" s="287">
        <v>103</v>
      </c>
      <c r="AN119" s="287">
        <v>103</v>
      </c>
      <c r="AO119" s="287">
        <v>103</v>
      </c>
      <c r="AP119" s="287">
        <v>103</v>
      </c>
      <c r="AQ119" s="287">
        <v>103</v>
      </c>
      <c r="AR119" s="287">
        <v>103</v>
      </c>
      <c r="AS119" s="287">
        <v>103</v>
      </c>
      <c r="AT119" s="287">
        <v>103</v>
      </c>
      <c r="AU119" s="287">
        <v>103</v>
      </c>
      <c r="AV119" s="287">
        <v>103</v>
      </c>
      <c r="AW119" s="287">
        <v>103</v>
      </c>
      <c r="AX119" s="287">
        <v>103</v>
      </c>
      <c r="AY119" s="287">
        <v>103</v>
      </c>
      <c r="AZ119" s="287">
        <v>103</v>
      </c>
      <c r="BA119" s="287">
        <v>103</v>
      </c>
      <c r="BB119" s="287">
        <v>103</v>
      </c>
      <c r="BC119" s="287">
        <v>103</v>
      </c>
      <c r="BD119" s="287">
        <v>103</v>
      </c>
      <c r="BE119" s="287">
        <v>103</v>
      </c>
      <c r="BF119" s="287">
        <v>103</v>
      </c>
      <c r="BG119" s="287">
        <v>103</v>
      </c>
      <c r="BH119" s="287">
        <v>103</v>
      </c>
      <c r="BI119" s="287">
        <v>103</v>
      </c>
      <c r="BJ119" s="287">
        <v>103</v>
      </c>
      <c r="BK119" s="287">
        <v>103</v>
      </c>
      <c r="BL119" s="287">
        <v>103</v>
      </c>
      <c r="BM119" s="287">
        <v>103</v>
      </c>
      <c r="BN119" s="287">
        <v>103</v>
      </c>
      <c r="BO119" s="287">
        <v>103</v>
      </c>
      <c r="BP119" s="287">
        <v>103</v>
      </c>
      <c r="BQ119" s="287">
        <v>103</v>
      </c>
      <c r="BR119" s="287">
        <v>103</v>
      </c>
      <c r="BS119" s="287">
        <v>103</v>
      </c>
      <c r="BT119" s="287">
        <v>103</v>
      </c>
      <c r="BU119" s="287">
        <v>103</v>
      </c>
      <c r="BV119" s="287">
        <v>103</v>
      </c>
      <c r="BW119" s="287">
        <v>103</v>
      </c>
      <c r="BX119" s="287">
        <v>103</v>
      </c>
      <c r="BY119" s="287">
        <v>103</v>
      </c>
      <c r="BZ119" s="287">
        <v>103</v>
      </c>
      <c r="CA119" s="287">
        <v>103</v>
      </c>
      <c r="CB119" s="287">
        <v>103</v>
      </c>
      <c r="CC119" s="287">
        <v>103</v>
      </c>
      <c r="CD119" s="287">
        <v>103</v>
      </c>
      <c r="CE119" s="287">
        <v>103</v>
      </c>
      <c r="CF119" s="287">
        <v>103</v>
      </c>
      <c r="CG119" s="287">
        <v>103</v>
      </c>
      <c r="CH119" s="287">
        <v>103</v>
      </c>
      <c r="CI119" s="287">
        <v>103</v>
      </c>
      <c r="CJ119" s="287">
        <v>103</v>
      </c>
      <c r="CK119" s="287">
        <v>103</v>
      </c>
      <c r="CL119" s="287">
        <v>103</v>
      </c>
      <c r="CM119" s="287">
        <v>103</v>
      </c>
      <c r="CN119" s="287">
        <v>103</v>
      </c>
      <c r="CO119" s="287">
        <v>103</v>
      </c>
      <c r="CP119" s="287">
        <v>103</v>
      </c>
      <c r="CQ119" s="287">
        <v>103</v>
      </c>
      <c r="CR119" s="287">
        <v>103</v>
      </c>
      <c r="CS119" s="287">
        <v>103</v>
      </c>
      <c r="CT119" s="287">
        <v>103</v>
      </c>
      <c r="CU119" s="287">
        <v>103</v>
      </c>
      <c r="CV119" s="287">
        <v>103</v>
      </c>
      <c r="CW119" s="287">
        <v>103</v>
      </c>
      <c r="CX119" s="287">
        <v>103</v>
      </c>
      <c r="CY119" s="287">
        <v>103</v>
      </c>
      <c r="CZ119" s="287">
        <v>103</v>
      </c>
      <c r="DA119" s="287">
        <v>103</v>
      </c>
      <c r="DB119" s="287">
        <v>103</v>
      </c>
      <c r="DC119" s="287">
        <v>103</v>
      </c>
      <c r="DD119" s="287">
        <v>103</v>
      </c>
      <c r="DE119" s="287">
        <v>103</v>
      </c>
      <c r="DF119" s="287">
        <v>103</v>
      </c>
      <c r="DG119" s="287">
        <v>103</v>
      </c>
      <c r="DH119" s="287">
        <v>103</v>
      </c>
      <c r="DI119" s="287">
        <v>103</v>
      </c>
      <c r="DJ119" s="287">
        <v>103</v>
      </c>
      <c r="DK119" s="287">
        <v>103</v>
      </c>
      <c r="DL119" s="287">
        <v>103</v>
      </c>
      <c r="DM119" s="287">
        <v>103</v>
      </c>
      <c r="DN119" s="287">
        <v>103</v>
      </c>
      <c r="DO119" s="287">
        <v>103</v>
      </c>
      <c r="DP119" s="287">
        <v>103</v>
      </c>
      <c r="DQ119" s="287">
        <v>103</v>
      </c>
      <c r="DR119" s="287">
        <v>103</v>
      </c>
      <c r="DS119" s="287">
        <v>103</v>
      </c>
      <c r="DT119" s="287">
        <v>103</v>
      </c>
      <c r="DU119" s="287">
        <v>103</v>
      </c>
    </row>
    <row r="120" spans="1:125" x14ac:dyDescent="0.25"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56"/>
      <c r="Z120" s="155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1:125" hidden="1" x14ac:dyDescent="0.25"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1:125" s="9" customFormat="1" hidden="1" x14ac:dyDescent="0.25">
      <c r="A122" s="20"/>
      <c r="B122" s="21"/>
      <c r="C122" s="22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</row>
    <row r="123" spans="1:125" s="32" customFormat="1" hidden="1" x14ac:dyDescent="0.25">
      <c r="A123" s="66"/>
      <c r="B123" s="58"/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1:125" s="29" customFormat="1" hidden="1" x14ac:dyDescent="0.25">
      <c r="A124" s="59"/>
      <c r="B124" s="52"/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1:125" s="9" customFormat="1" hidden="1" x14ac:dyDescent="0.25">
      <c r="A125" s="48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</row>
    <row r="126" spans="1:125" s="9" customFormat="1" hidden="1" x14ac:dyDescent="0.25">
      <c r="A126" s="41"/>
      <c r="B126" s="42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</row>
    <row r="127" spans="1:125" s="9" customFormat="1" hidden="1" x14ac:dyDescent="0.25">
      <c r="A127" s="37"/>
      <c r="B127" s="38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</row>
    <row r="128" spans="1:125" hidden="1" x14ac:dyDescent="0.25">
      <c r="B128" s="83"/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1:125" hidden="1" x14ac:dyDescent="0.25">
      <c r="B129" s="84"/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1:125" s="9" customFormat="1" hidden="1" x14ac:dyDescent="0.25">
      <c r="A130" s="20"/>
      <c r="B130" s="21"/>
      <c r="C130" s="22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</row>
    <row r="131" spans="1:125" hidden="1" x14ac:dyDescent="0.25"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1:125" hidden="1" x14ac:dyDescent="0.25"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1:125" hidden="1" x14ac:dyDescent="0.25"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1:125" hidden="1" x14ac:dyDescent="0.25">
      <c r="B134" s="52"/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1:125" s="9" customFormat="1" hidden="1" x14ac:dyDescent="0.25">
      <c r="A135" s="48"/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</row>
    <row r="136" spans="1:125" s="9" customFormat="1" hidden="1" x14ac:dyDescent="0.25">
      <c r="A136" s="41"/>
      <c r="B136" s="42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</row>
    <row r="137" spans="1:125" s="9" customFormat="1" hidden="1" x14ac:dyDescent="0.25">
      <c r="A137" s="37"/>
      <c r="B137" s="38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</row>
    <row r="138" spans="1:125" hidden="1" x14ac:dyDescent="0.25">
      <c r="B138" s="83"/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1:125" x14ac:dyDescent="0.25"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1:125" s="9" customFormat="1" x14ac:dyDescent="0.25">
      <c r="A140" s="160" t="s">
        <v>10</v>
      </c>
      <c r="B140" s="21"/>
      <c r="C140" s="22" t="s">
        <v>1</v>
      </c>
      <c r="D140" s="23">
        <v>41944</v>
      </c>
      <c r="E140" s="23">
        <v>41974</v>
      </c>
      <c r="F140" s="23">
        <v>42005</v>
      </c>
      <c r="G140" s="23">
        <v>42036</v>
      </c>
      <c r="H140" s="23">
        <v>42064</v>
      </c>
      <c r="I140" s="23">
        <v>42095</v>
      </c>
      <c r="J140" s="23">
        <v>42125</v>
      </c>
      <c r="K140" s="23">
        <v>42156</v>
      </c>
      <c r="L140" s="23">
        <v>42186</v>
      </c>
      <c r="M140" s="23">
        <v>42217</v>
      </c>
      <c r="N140" s="23">
        <v>42248</v>
      </c>
      <c r="O140" s="23">
        <v>42278</v>
      </c>
      <c r="P140" s="23">
        <v>42309</v>
      </c>
      <c r="Q140" s="23">
        <v>42339</v>
      </c>
      <c r="R140" s="23">
        <v>42370</v>
      </c>
      <c r="S140" s="23">
        <v>42401</v>
      </c>
      <c r="T140" s="23">
        <v>42430</v>
      </c>
      <c r="U140" s="23">
        <v>42461</v>
      </c>
      <c r="V140" s="23">
        <v>42491</v>
      </c>
      <c r="W140" s="23">
        <v>42522</v>
      </c>
      <c r="X140" s="23">
        <v>42552</v>
      </c>
      <c r="Y140" s="23">
        <v>42583</v>
      </c>
      <c r="Z140" s="23">
        <v>42614</v>
      </c>
      <c r="AA140" s="23">
        <v>42644</v>
      </c>
      <c r="AB140" s="23">
        <v>42675</v>
      </c>
      <c r="AC140" s="23">
        <v>42705</v>
      </c>
      <c r="AD140" s="23">
        <v>42736</v>
      </c>
      <c r="AE140" s="23">
        <v>42767</v>
      </c>
      <c r="AF140" s="23">
        <v>42795</v>
      </c>
      <c r="AG140" s="23">
        <v>42826</v>
      </c>
      <c r="AH140" s="23">
        <v>42856</v>
      </c>
      <c r="AI140" s="23">
        <v>42887</v>
      </c>
      <c r="AJ140" s="23">
        <v>42917</v>
      </c>
      <c r="AK140" s="23">
        <v>42948</v>
      </c>
      <c r="AL140" s="23">
        <v>42979</v>
      </c>
      <c r="AM140" s="23">
        <v>43009</v>
      </c>
      <c r="AN140" s="23">
        <v>43040</v>
      </c>
      <c r="AO140" s="23">
        <v>43070</v>
      </c>
      <c r="AP140" s="23">
        <v>43101</v>
      </c>
      <c r="AQ140" s="23">
        <v>43132</v>
      </c>
      <c r="AR140" s="23">
        <v>43160</v>
      </c>
      <c r="AS140" s="23">
        <v>43191</v>
      </c>
      <c r="AT140" s="23">
        <v>43221</v>
      </c>
      <c r="AU140" s="23">
        <v>43252</v>
      </c>
      <c r="AV140" s="23">
        <v>43282</v>
      </c>
      <c r="AW140" s="23">
        <v>43313</v>
      </c>
      <c r="AX140" s="23">
        <v>43344</v>
      </c>
      <c r="AY140" s="23">
        <v>43374</v>
      </c>
      <c r="AZ140" s="23">
        <v>43405</v>
      </c>
      <c r="BA140" s="23">
        <v>43435</v>
      </c>
      <c r="BB140" s="23">
        <v>43466</v>
      </c>
      <c r="BC140" s="23">
        <v>43497</v>
      </c>
      <c r="BD140" s="23">
        <v>43525</v>
      </c>
      <c r="BE140" s="23">
        <v>43556</v>
      </c>
      <c r="BF140" s="23">
        <v>43586</v>
      </c>
      <c r="BG140" s="23">
        <v>43617</v>
      </c>
      <c r="BH140" s="23">
        <v>43647</v>
      </c>
      <c r="BI140" s="23">
        <v>43678</v>
      </c>
      <c r="BJ140" s="23">
        <v>43709</v>
      </c>
      <c r="BK140" s="23">
        <v>43739</v>
      </c>
      <c r="BL140" s="23">
        <v>43770</v>
      </c>
      <c r="BM140" s="23">
        <v>43800</v>
      </c>
      <c r="BN140" s="23">
        <v>43831</v>
      </c>
      <c r="BO140" s="23">
        <v>43862</v>
      </c>
      <c r="BP140" s="23">
        <v>43891</v>
      </c>
      <c r="BQ140" s="23">
        <v>43922</v>
      </c>
      <c r="BR140" s="23">
        <v>43952</v>
      </c>
      <c r="BS140" s="23">
        <v>43983</v>
      </c>
      <c r="BT140" s="23">
        <v>44013</v>
      </c>
      <c r="BU140" s="23">
        <v>44044</v>
      </c>
      <c r="BV140" s="23">
        <v>44075</v>
      </c>
      <c r="BW140" s="23">
        <v>44105</v>
      </c>
      <c r="BX140" s="23">
        <v>44136</v>
      </c>
      <c r="BY140" s="23">
        <v>44166</v>
      </c>
      <c r="BZ140" s="23">
        <v>44197</v>
      </c>
      <c r="CA140" s="23">
        <v>44228</v>
      </c>
      <c r="CB140" s="23">
        <v>44256</v>
      </c>
      <c r="CC140" s="23">
        <v>44287</v>
      </c>
      <c r="CD140" s="23">
        <v>44317</v>
      </c>
      <c r="CE140" s="23">
        <v>44348</v>
      </c>
      <c r="CF140" s="23">
        <v>44378</v>
      </c>
      <c r="CG140" s="23">
        <v>44409</v>
      </c>
      <c r="CH140" s="23">
        <v>44440</v>
      </c>
      <c r="CI140" s="23">
        <v>44470</v>
      </c>
      <c r="CJ140" s="23">
        <v>44501</v>
      </c>
      <c r="CK140" s="23">
        <v>44531</v>
      </c>
      <c r="CL140" s="23">
        <v>44562</v>
      </c>
      <c r="CM140" s="23">
        <v>44593</v>
      </c>
      <c r="CN140" s="23">
        <v>44621</v>
      </c>
      <c r="CO140" s="23">
        <v>44652</v>
      </c>
      <c r="CP140" s="23">
        <v>44682</v>
      </c>
      <c r="CQ140" s="23">
        <v>44713</v>
      </c>
      <c r="CR140" s="23">
        <v>44743</v>
      </c>
      <c r="CS140" s="23">
        <v>44774</v>
      </c>
      <c r="CT140" s="23">
        <v>44805</v>
      </c>
      <c r="CU140" s="23">
        <v>44835</v>
      </c>
      <c r="CV140" s="23">
        <v>44866</v>
      </c>
      <c r="CW140" s="23">
        <v>44896</v>
      </c>
      <c r="CX140" s="23">
        <v>44927</v>
      </c>
      <c r="CY140" s="23">
        <v>44958</v>
      </c>
      <c r="CZ140" s="23">
        <v>44986</v>
      </c>
      <c r="DA140" s="23">
        <v>45017</v>
      </c>
      <c r="DB140" s="23">
        <v>45047</v>
      </c>
      <c r="DC140" s="23">
        <v>45078</v>
      </c>
      <c r="DD140" s="23">
        <v>45108</v>
      </c>
      <c r="DE140" s="23">
        <v>45139</v>
      </c>
      <c r="DF140" s="23">
        <v>45170</v>
      </c>
      <c r="DG140" s="23">
        <v>45200</v>
      </c>
      <c r="DH140" s="23">
        <v>45231</v>
      </c>
      <c r="DI140" s="23">
        <v>45261</v>
      </c>
      <c r="DJ140" s="23">
        <v>45292</v>
      </c>
      <c r="DK140" s="23">
        <v>45323</v>
      </c>
      <c r="DL140" s="23">
        <v>45352</v>
      </c>
      <c r="DM140" s="23">
        <v>45383</v>
      </c>
      <c r="DN140" s="23">
        <v>45413</v>
      </c>
      <c r="DO140" s="23">
        <v>45444</v>
      </c>
      <c r="DP140" s="23">
        <v>45474</v>
      </c>
      <c r="DQ140" s="23">
        <v>45505</v>
      </c>
      <c r="DR140" s="23">
        <v>45536</v>
      </c>
      <c r="DS140" s="23">
        <v>45566</v>
      </c>
      <c r="DT140" s="23">
        <v>45597</v>
      </c>
      <c r="DU140" s="23">
        <v>45627</v>
      </c>
    </row>
    <row r="141" spans="1:125" x14ac:dyDescent="0.25">
      <c r="A141" s="11" t="s">
        <v>13</v>
      </c>
      <c r="C141" s="12">
        <v>426349162.19634557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2936440.6779661016</v>
      </c>
      <c r="N141" s="13">
        <v>2936440.6779661016</v>
      </c>
      <c r="O141" s="13">
        <v>2936440.6779661016</v>
      </c>
      <c r="P141" s="13">
        <v>3083262.7118644072</v>
      </c>
      <c r="Q141" s="13">
        <v>3083262.7118644072</v>
      </c>
      <c r="R141" s="13">
        <v>3083262.7118644072</v>
      </c>
      <c r="S141" s="13">
        <v>3083262.7118644072</v>
      </c>
      <c r="T141" s="13">
        <v>3083262.7118644072</v>
      </c>
      <c r="U141" s="13">
        <v>3083262.7118644072</v>
      </c>
      <c r="V141" s="13">
        <v>3083262.7118644072</v>
      </c>
      <c r="W141" s="13">
        <v>3083262.7118644072</v>
      </c>
      <c r="X141" s="13">
        <v>3083262.7118644072</v>
      </c>
      <c r="Y141" s="13">
        <v>3083262.7118644072</v>
      </c>
      <c r="Z141" s="13">
        <v>3083262.7118644072</v>
      </c>
      <c r="AA141" s="13">
        <v>3083262.7118644072</v>
      </c>
      <c r="AB141" s="13">
        <v>3237425.8474576273</v>
      </c>
      <c r="AC141" s="13">
        <v>3237425.8474576273</v>
      </c>
      <c r="AD141" s="13">
        <v>3237425.8474576273</v>
      </c>
      <c r="AE141" s="13">
        <v>3237425.8474576273</v>
      </c>
      <c r="AF141" s="13">
        <v>3237425.8474576273</v>
      </c>
      <c r="AG141" s="13">
        <v>3237425.8474576273</v>
      </c>
      <c r="AH141" s="13">
        <v>3237425.8474576273</v>
      </c>
      <c r="AI141" s="13">
        <v>3237425.8474576273</v>
      </c>
      <c r="AJ141" s="13">
        <v>3237425.8474576273</v>
      </c>
      <c r="AK141" s="13">
        <v>3237425.8474576273</v>
      </c>
      <c r="AL141" s="13">
        <v>3237425.8474576273</v>
      </c>
      <c r="AM141" s="13">
        <v>3237425.8474576273</v>
      </c>
      <c r="AN141" s="13">
        <v>3399297.1398305087</v>
      </c>
      <c r="AO141" s="13">
        <v>3399297.1398305087</v>
      </c>
      <c r="AP141" s="13">
        <v>3399297.1398305087</v>
      </c>
      <c r="AQ141" s="13">
        <v>3399297.1398305087</v>
      </c>
      <c r="AR141" s="13">
        <v>3399297.1398305087</v>
      </c>
      <c r="AS141" s="13">
        <v>3399297.1398305087</v>
      </c>
      <c r="AT141" s="13">
        <v>3399297.1398305087</v>
      </c>
      <c r="AU141" s="13">
        <v>3399297.1398305087</v>
      </c>
      <c r="AV141" s="13">
        <v>3399297.1398305087</v>
      </c>
      <c r="AW141" s="13">
        <v>3399297.1398305087</v>
      </c>
      <c r="AX141" s="13">
        <v>3399297.1398305087</v>
      </c>
      <c r="AY141" s="13">
        <v>3399297.1398305087</v>
      </c>
      <c r="AZ141" s="13">
        <v>3569261.9968220345</v>
      </c>
      <c r="BA141" s="13">
        <v>3569261.9968220345</v>
      </c>
      <c r="BB141" s="13">
        <v>3569261.9968220345</v>
      </c>
      <c r="BC141" s="13">
        <v>3569261.9968220345</v>
      </c>
      <c r="BD141" s="13">
        <v>3569261.9968220345</v>
      </c>
      <c r="BE141" s="13">
        <v>3569261.9968220345</v>
      </c>
      <c r="BF141" s="13">
        <v>3569261.9968220345</v>
      </c>
      <c r="BG141" s="13">
        <v>3569261.9968220345</v>
      </c>
      <c r="BH141" s="13">
        <v>3569261.9968220345</v>
      </c>
      <c r="BI141" s="13">
        <v>3569261.9968220345</v>
      </c>
      <c r="BJ141" s="13">
        <v>3569261.9968220345</v>
      </c>
      <c r="BK141" s="13">
        <v>3569261.9968220345</v>
      </c>
      <c r="BL141" s="13">
        <v>3747725.0966631365</v>
      </c>
      <c r="BM141" s="13">
        <v>3747725.0966631365</v>
      </c>
      <c r="BN141" s="13">
        <v>3747725.0966631365</v>
      </c>
      <c r="BO141" s="13">
        <v>3747725.0966631365</v>
      </c>
      <c r="BP141" s="13">
        <v>3747725.0966631365</v>
      </c>
      <c r="BQ141" s="13">
        <v>3747725.0966631365</v>
      </c>
      <c r="BR141" s="13">
        <v>3747725.0966631365</v>
      </c>
      <c r="BS141" s="13">
        <v>3747725.0966631365</v>
      </c>
      <c r="BT141" s="13">
        <v>3747725.0966631365</v>
      </c>
      <c r="BU141" s="13">
        <v>3747725.0966631365</v>
      </c>
      <c r="BV141" s="13">
        <v>3747725.0966631365</v>
      </c>
      <c r="BW141" s="13">
        <v>3747725.0966631365</v>
      </c>
      <c r="BX141" s="13">
        <v>3935111.3514962932</v>
      </c>
      <c r="BY141" s="13">
        <v>3935111.3514962932</v>
      </c>
      <c r="BZ141" s="13">
        <v>3935111.3514962932</v>
      </c>
      <c r="CA141" s="13">
        <v>3935111.3514962932</v>
      </c>
      <c r="CB141" s="13">
        <v>3935111.3514962932</v>
      </c>
      <c r="CC141" s="13">
        <v>3935111.3514962932</v>
      </c>
      <c r="CD141" s="13">
        <v>3935111.3514962932</v>
      </c>
      <c r="CE141" s="13">
        <v>3935111.3514962932</v>
      </c>
      <c r="CF141" s="13">
        <v>3935111.3514962932</v>
      </c>
      <c r="CG141" s="13">
        <v>3935111.3514962932</v>
      </c>
      <c r="CH141" s="13">
        <v>3935111.3514962932</v>
      </c>
      <c r="CI141" s="13">
        <v>3935111.3514962932</v>
      </c>
      <c r="CJ141" s="13">
        <v>4131866.9190711081</v>
      </c>
      <c r="CK141" s="13">
        <v>4131866.9190711081</v>
      </c>
      <c r="CL141" s="13">
        <v>4131866.9190711081</v>
      </c>
      <c r="CM141" s="13">
        <v>4131866.9190711081</v>
      </c>
      <c r="CN141" s="13">
        <v>4131866.9190711081</v>
      </c>
      <c r="CO141" s="13">
        <v>4131866.9190711081</v>
      </c>
      <c r="CP141" s="13">
        <v>4131866.9190711081</v>
      </c>
      <c r="CQ141" s="13">
        <v>4131866.9190711081</v>
      </c>
      <c r="CR141" s="13">
        <v>4131866.9190711081</v>
      </c>
      <c r="CS141" s="13">
        <v>4131866.9190711081</v>
      </c>
      <c r="CT141" s="13">
        <v>4131866.9190711081</v>
      </c>
      <c r="CU141" s="13">
        <v>4131866.9190711081</v>
      </c>
      <c r="CV141" s="13">
        <v>4338460.2650246648</v>
      </c>
      <c r="CW141" s="13">
        <v>4338460.2650246648</v>
      </c>
      <c r="CX141" s="13">
        <v>4338460.2650246648</v>
      </c>
      <c r="CY141" s="13">
        <v>4338460.2650246648</v>
      </c>
      <c r="CZ141" s="13">
        <v>4338460.2650246648</v>
      </c>
      <c r="DA141" s="13">
        <v>4338460.2650246648</v>
      </c>
      <c r="DB141" s="13">
        <v>4338460.2650246648</v>
      </c>
      <c r="DC141" s="13">
        <v>4338460.2650246648</v>
      </c>
      <c r="DD141" s="13">
        <v>4338460.2650246648</v>
      </c>
      <c r="DE141" s="13">
        <v>4338460.2650246648</v>
      </c>
      <c r="DF141" s="13">
        <v>4338460.2650246648</v>
      </c>
      <c r="DG141" s="13">
        <v>4338460.2650246648</v>
      </c>
      <c r="DH141" s="13">
        <v>4555383.2782758968</v>
      </c>
      <c r="DI141" s="13">
        <v>4555383.2782758968</v>
      </c>
      <c r="DJ141" s="13">
        <v>4555383.2782758968</v>
      </c>
      <c r="DK141" s="13">
        <v>4555383.2782758968</v>
      </c>
      <c r="DL141" s="13">
        <v>4555383.2782758968</v>
      </c>
      <c r="DM141" s="13">
        <v>4555383.2782758968</v>
      </c>
      <c r="DN141" s="13">
        <v>4555383.2782758968</v>
      </c>
      <c r="DO141" s="13">
        <v>4555383.2782758968</v>
      </c>
      <c r="DP141" s="13">
        <v>4555383.2782758968</v>
      </c>
      <c r="DQ141" s="13">
        <v>4555383.2782758968</v>
      </c>
      <c r="DR141" s="13">
        <v>4555383.2782758968</v>
      </c>
      <c r="DS141" s="13">
        <v>4555383.2782758968</v>
      </c>
      <c r="DT141" s="13">
        <v>4783152.4421896935</v>
      </c>
      <c r="DU141" s="13">
        <v>4783152.4421896935</v>
      </c>
    </row>
    <row r="142" spans="1:125" x14ac:dyDescent="0.25">
      <c r="A142" s="11" t="s">
        <v>14</v>
      </c>
      <c r="C142" s="12">
        <v>354831412.61231345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1205084.7457627119</v>
      </c>
      <c r="M142" s="13">
        <v>2576710.1694915253</v>
      </c>
      <c r="N142" s="13">
        <v>2459923.7288135593</v>
      </c>
      <c r="O142" s="13">
        <v>2517127.1186440676</v>
      </c>
      <c r="P142" s="13">
        <v>2578144.0677966103</v>
      </c>
      <c r="Q142" s="13">
        <v>2574330.5084745763</v>
      </c>
      <c r="R142" s="13">
        <v>2574330.5084745763</v>
      </c>
      <c r="S142" s="13">
        <v>2578144.0677966103</v>
      </c>
      <c r="T142" s="13">
        <v>2574330.5084745763</v>
      </c>
      <c r="U142" s="13">
        <v>2574330.5084745763</v>
      </c>
      <c r="V142" s="13">
        <v>2578144.0677966103</v>
      </c>
      <c r="W142" s="13">
        <v>2574330.5084745763</v>
      </c>
      <c r="X142" s="13">
        <v>2574330.5084745763</v>
      </c>
      <c r="Y142" s="13">
        <v>2691116.9491525423</v>
      </c>
      <c r="Z142" s="13">
        <v>2574330.5084745763</v>
      </c>
      <c r="AA142" s="13">
        <v>2634394.0677966098</v>
      </c>
      <c r="AB142" s="13">
        <v>2698271.1864406778</v>
      </c>
      <c r="AC142" s="13">
        <v>2694457.6271186438</v>
      </c>
      <c r="AD142" s="13">
        <v>2694457.6271186438</v>
      </c>
      <c r="AE142" s="13">
        <v>2698271.1864406778</v>
      </c>
      <c r="AF142" s="13">
        <v>2694457.6271186438</v>
      </c>
      <c r="AG142" s="13">
        <v>2694457.6271186438</v>
      </c>
      <c r="AH142" s="13">
        <v>2698271.1864406778</v>
      </c>
      <c r="AI142" s="13">
        <v>2694457.6271186438</v>
      </c>
      <c r="AJ142" s="13">
        <v>2694457.6271186438</v>
      </c>
      <c r="AK142" s="13">
        <v>2811244.0677966098</v>
      </c>
      <c r="AL142" s="13">
        <v>2694457.6271186438</v>
      </c>
      <c r="AM142" s="13">
        <v>2757524.3644067794</v>
      </c>
      <c r="AN142" s="13">
        <v>2824404.661016949</v>
      </c>
      <c r="AO142" s="13">
        <v>2820591.101694915</v>
      </c>
      <c r="AP142" s="13">
        <v>2820591.101694915</v>
      </c>
      <c r="AQ142" s="13">
        <v>2824404.661016949</v>
      </c>
      <c r="AR142" s="13">
        <v>2820591.101694915</v>
      </c>
      <c r="AS142" s="13">
        <v>2820591.101694915</v>
      </c>
      <c r="AT142" s="13">
        <v>2824404.661016949</v>
      </c>
      <c r="AU142" s="13">
        <v>2820591.101694915</v>
      </c>
      <c r="AV142" s="13">
        <v>2820591.101694915</v>
      </c>
      <c r="AW142" s="13">
        <v>2937377.542372881</v>
      </c>
      <c r="AX142" s="13">
        <v>2820591.101694915</v>
      </c>
      <c r="AY142" s="13">
        <v>2886811.1758474573</v>
      </c>
      <c r="AZ142" s="13">
        <v>2956844.8093220335</v>
      </c>
      <c r="BA142" s="13">
        <v>2953031.2499999995</v>
      </c>
      <c r="BB142" s="13">
        <v>2953031.2499999995</v>
      </c>
      <c r="BC142" s="13">
        <v>2956844.8093220335</v>
      </c>
      <c r="BD142" s="13">
        <v>2953031.2499999995</v>
      </c>
      <c r="BE142" s="13">
        <v>2953031.2499999995</v>
      </c>
      <c r="BF142" s="13">
        <v>2956844.8093220335</v>
      </c>
      <c r="BG142" s="13">
        <v>2953031.2499999995</v>
      </c>
      <c r="BH142" s="13">
        <v>2953031.2499999995</v>
      </c>
      <c r="BI142" s="13">
        <v>3069817.6906779655</v>
      </c>
      <c r="BJ142" s="13">
        <v>2953031.2499999995</v>
      </c>
      <c r="BK142" s="13">
        <v>3022562.3278601691</v>
      </c>
      <c r="BL142" s="13">
        <v>3095906.9650423736</v>
      </c>
      <c r="BM142" s="13">
        <v>3092093.4057203396</v>
      </c>
      <c r="BN142" s="13">
        <v>3092093.4057203396</v>
      </c>
      <c r="BO142" s="13">
        <v>3095906.9650423736</v>
      </c>
      <c r="BP142" s="13">
        <v>3092093.4057203396</v>
      </c>
      <c r="BQ142" s="13">
        <v>3092093.4057203396</v>
      </c>
      <c r="BR142" s="13">
        <v>3095906.9650423736</v>
      </c>
      <c r="BS142" s="13">
        <v>3092093.4057203396</v>
      </c>
      <c r="BT142" s="13">
        <v>3092093.4057203396</v>
      </c>
      <c r="BU142" s="13">
        <v>3208879.8463983056</v>
      </c>
      <c r="BV142" s="13">
        <v>3092093.4057203396</v>
      </c>
      <c r="BW142" s="13">
        <v>3165101.0374735175</v>
      </c>
      <c r="BX142" s="13">
        <v>3241922.2285487293</v>
      </c>
      <c r="BY142" s="13">
        <v>3238108.6692266953</v>
      </c>
      <c r="BZ142" s="13">
        <v>3238108.6692266953</v>
      </c>
      <c r="CA142" s="13">
        <v>3241922.2285487293</v>
      </c>
      <c r="CB142" s="13">
        <v>3238108.6692266953</v>
      </c>
      <c r="CC142" s="13">
        <v>3238108.6692266953</v>
      </c>
      <c r="CD142" s="13">
        <v>3241922.2285487293</v>
      </c>
      <c r="CE142" s="13">
        <v>3238108.6692266953</v>
      </c>
      <c r="CF142" s="13">
        <v>3238108.6692266953</v>
      </c>
      <c r="CG142" s="13">
        <v>3354895.1099046613</v>
      </c>
      <c r="CH142" s="13">
        <v>3238108.6692266953</v>
      </c>
      <c r="CI142" s="13">
        <v>3314766.6825675326</v>
      </c>
      <c r="CJ142" s="13">
        <v>3395238.255230404</v>
      </c>
      <c r="CK142" s="13">
        <v>3391424.69590837</v>
      </c>
      <c r="CL142" s="13">
        <v>3391424.69590837</v>
      </c>
      <c r="CM142" s="13">
        <v>3395238.255230404</v>
      </c>
      <c r="CN142" s="13">
        <v>3391424.69590837</v>
      </c>
      <c r="CO142" s="13">
        <v>3391424.69590837</v>
      </c>
      <c r="CP142" s="13">
        <v>3395238.255230404</v>
      </c>
      <c r="CQ142" s="13">
        <v>3391424.69590837</v>
      </c>
      <c r="CR142" s="13">
        <v>3391424.69590837</v>
      </c>
      <c r="CS142" s="13">
        <v>3508211.136586336</v>
      </c>
      <c r="CT142" s="13">
        <v>3391424.69590837</v>
      </c>
      <c r="CU142" s="13">
        <v>3471915.6099162484</v>
      </c>
      <c r="CV142" s="13">
        <v>3556220.0832461608</v>
      </c>
      <c r="CW142" s="13">
        <v>3552406.5239241268</v>
      </c>
      <c r="CX142" s="13">
        <v>3552406.5239241268</v>
      </c>
      <c r="CY142" s="13">
        <v>3556220.0832461608</v>
      </c>
      <c r="CZ142" s="13">
        <v>3552406.5239241268</v>
      </c>
      <c r="DA142" s="13">
        <v>3552406.5239241268</v>
      </c>
      <c r="DB142" s="13">
        <v>3556220.0832461608</v>
      </c>
      <c r="DC142" s="13">
        <v>3552406.5239241268</v>
      </c>
      <c r="DD142" s="13">
        <v>3552406.5239241268</v>
      </c>
      <c r="DE142" s="13">
        <v>3669192.9646020927</v>
      </c>
      <c r="DF142" s="13">
        <v>3552406.5239241268</v>
      </c>
      <c r="DG142" s="13">
        <v>3636921.9836323992</v>
      </c>
      <c r="DH142" s="13">
        <v>3725251.0026627067</v>
      </c>
      <c r="DI142" s="13">
        <v>3721437.4433406726</v>
      </c>
      <c r="DJ142" s="13">
        <v>3721437.4433406726</v>
      </c>
      <c r="DK142" s="13">
        <v>3725251.0026627067</v>
      </c>
      <c r="DL142" s="13">
        <v>3721437.4433406726</v>
      </c>
      <c r="DM142" s="13">
        <v>3721437.4433406726</v>
      </c>
      <c r="DN142" s="13">
        <v>3725251.0026627067</v>
      </c>
      <c r="DO142" s="13">
        <v>3721437.4433406726</v>
      </c>
      <c r="DP142" s="13">
        <v>3721437.4433406726</v>
      </c>
      <c r="DQ142" s="13">
        <v>3838223.8840186386</v>
      </c>
      <c r="DR142" s="13">
        <v>3721437.4433406726</v>
      </c>
      <c r="DS142" s="13">
        <v>3810178.6760343593</v>
      </c>
      <c r="DT142" s="13">
        <v>3902733.4680500794</v>
      </c>
      <c r="DU142" s="13">
        <v>3898919.9087280454</v>
      </c>
    </row>
    <row r="143" spans="1:125" x14ac:dyDescent="0.25">
      <c r="A143" s="11" t="s">
        <v>20</v>
      </c>
      <c r="C143" s="12">
        <v>12537180</v>
      </c>
      <c r="D143" s="13">
        <v>7825069.8305084752</v>
      </c>
      <c r="E143" s="13">
        <v>162457.62711864407</v>
      </c>
      <c r="F143" s="13">
        <v>162457.62711864407</v>
      </c>
      <c r="G143" s="13">
        <v>162457.62711864407</v>
      </c>
      <c r="H143" s="13">
        <v>254822.03389830512</v>
      </c>
      <c r="I143" s="13">
        <v>228050.84745762713</v>
      </c>
      <c r="J143" s="13">
        <v>228050.84745762713</v>
      </c>
      <c r="K143" s="13">
        <v>228050.84745762713</v>
      </c>
      <c r="L143" s="13">
        <v>228050.84745762713</v>
      </c>
      <c r="M143" s="13">
        <v>3057711.8644067794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</row>
    <row r="144" spans="1:125" s="9" customFormat="1" x14ac:dyDescent="0.25">
      <c r="A144" s="20" t="s">
        <v>21</v>
      </c>
      <c r="B144" s="21"/>
      <c r="C144" s="19">
        <v>58980569.584032059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331409.30084744096</v>
      </c>
      <c r="AO144" s="19">
        <v>578706.03813560307</v>
      </c>
      <c r="AP144" s="19">
        <v>578706.03813560307</v>
      </c>
      <c r="AQ144" s="19">
        <v>574892.47881355882</v>
      </c>
      <c r="AR144" s="19">
        <v>578706.03813560307</v>
      </c>
      <c r="AS144" s="19">
        <v>578706.03813560307</v>
      </c>
      <c r="AT144" s="19">
        <v>574892.47881355882</v>
      </c>
      <c r="AU144" s="19">
        <v>578706.03813560307</v>
      </c>
      <c r="AV144" s="19">
        <v>578706.03813560307</v>
      </c>
      <c r="AW144" s="19">
        <v>461919.59745763242</v>
      </c>
      <c r="AX144" s="19">
        <v>578706.03813560307</v>
      </c>
      <c r="AY144" s="19">
        <v>512485.96398305893</v>
      </c>
      <c r="AZ144" s="19">
        <v>612417.1875</v>
      </c>
      <c r="BA144" s="19">
        <v>616230.74682202935</v>
      </c>
      <c r="BB144" s="19">
        <v>616230.74682202935</v>
      </c>
      <c r="BC144" s="19">
        <v>612417.1875</v>
      </c>
      <c r="BD144" s="19">
        <v>616230.74682202935</v>
      </c>
      <c r="BE144" s="19">
        <v>616230.74682202935</v>
      </c>
      <c r="BF144" s="19">
        <v>612417.1875000596</v>
      </c>
      <c r="BG144" s="19">
        <v>616230.74682202935</v>
      </c>
      <c r="BH144" s="19">
        <v>616230.74682202935</v>
      </c>
      <c r="BI144" s="19">
        <v>499444.30614408851</v>
      </c>
      <c r="BJ144" s="19">
        <v>616230.74682202935</v>
      </c>
      <c r="BK144" s="19">
        <v>546699.66896185279</v>
      </c>
      <c r="BL144" s="19">
        <v>651818.13162073493</v>
      </c>
      <c r="BM144" s="19">
        <v>655631.69094279408</v>
      </c>
      <c r="BN144" s="19">
        <v>655631.69094279408</v>
      </c>
      <c r="BO144" s="19">
        <v>651818.13162079453</v>
      </c>
      <c r="BP144" s="19">
        <v>655631.69094279408</v>
      </c>
      <c r="BQ144" s="19">
        <v>655631.69094279408</v>
      </c>
      <c r="BR144" s="19">
        <v>651818.13162073493</v>
      </c>
      <c r="BS144" s="19">
        <v>655631.69094279408</v>
      </c>
      <c r="BT144" s="19">
        <v>655631.69094279408</v>
      </c>
      <c r="BU144" s="19">
        <v>538845.25026485324</v>
      </c>
      <c r="BV144" s="19">
        <v>655631.69094279408</v>
      </c>
      <c r="BW144" s="19">
        <v>582624.05918964744</v>
      </c>
      <c r="BX144" s="19">
        <v>693189.12294751406</v>
      </c>
      <c r="BY144" s="19">
        <v>697002.68226957321</v>
      </c>
      <c r="BZ144" s="19">
        <v>697002.68226957321</v>
      </c>
      <c r="CA144" s="19">
        <v>693189.12294757366</v>
      </c>
      <c r="CB144" s="19">
        <v>697002.68226957321</v>
      </c>
      <c r="CC144" s="19">
        <v>697002.68226957321</v>
      </c>
      <c r="CD144" s="19">
        <v>693189.12294751406</v>
      </c>
      <c r="CE144" s="19">
        <v>697002.68226957321</v>
      </c>
      <c r="CF144" s="19">
        <v>697002.68226957321</v>
      </c>
      <c r="CG144" s="19">
        <v>580216.24159163237</v>
      </c>
      <c r="CH144" s="19">
        <v>697002.68226957321</v>
      </c>
      <c r="CI144" s="19">
        <v>620344.66892874241</v>
      </c>
      <c r="CJ144" s="19">
        <v>736628.66384074092</v>
      </c>
      <c r="CK144" s="19">
        <v>740442.22316271067</v>
      </c>
      <c r="CL144" s="19">
        <v>740442.22316271067</v>
      </c>
      <c r="CM144" s="19">
        <v>736628.66384065151</v>
      </c>
      <c r="CN144" s="19">
        <v>740442.22316271067</v>
      </c>
      <c r="CO144" s="19">
        <v>740442.22316271067</v>
      </c>
      <c r="CP144" s="19">
        <v>736628.66384071112</v>
      </c>
      <c r="CQ144" s="19">
        <v>740442.22316271067</v>
      </c>
      <c r="CR144" s="19">
        <v>740442.22316271067</v>
      </c>
      <c r="CS144" s="19">
        <v>623655.78248471022</v>
      </c>
      <c r="CT144" s="19">
        <v>740442.22316271067</v>
      </c>
      <c r="CU144" s="19">
        <v>659951.30915480852</v>
      </c>
      <c r="CV144" s="19">
        <v>782240.18177843094</v>
      </c>
      <c r="CW144" s="19">
        <v>786053.7411005497</v>
      </c>
      <c r="CX144" s="19">
        <v>786053.7411005497</v>
      </c>
      <c r="CY144" s="19">
        <v>782240.18177849054</v>
      </c>
      <c r="CZ144" s="19">
        <v>786053.7411005497</v>
      </c>
      <c r="DA144" s="19">
        <v>786053.7411005497</v>
      </c>
      <c r="DB144" s="19">
        <v>782240.18177849054</v>
      </c>
      <c r="DC144" s="19">
        <v>786053.7411005497</v>
      </c>
      <c r="DD144" s="19">
        <v>786053.7411005497</v>
      </c>
      <c r="DE144" s="19">
        <v>669267.30042254925</v>
      </c>
      <c r="DF144" s="19">
        <v>786053.7411005497</v>
      </c>
      <c r="DG144" s="19">
        <v>701538.28139227629</v>
      </c>
      <c r="DH144" s="19">
        <v>830132.27561318874</v>
      </c>
      <c r="DI144" s="19">
        <v>833945.8349352479</v>
      </c>
      <c r="DJ144" s="19">
        <v>833945.8349352479</v>
      </c>
      <c r="DK144" s="19">
        <v>830132.27561318874</v>
      </c>
      <c r="DL144" s="19">
        <v>833945.8349352479</v>
      </c>
      <c r="DM144" s="19">
        <v>833945.8349352479</v>
      </c>
      <c r="DN144" s="19">
        <v>830132.27561318874</v>
      </c>
      <c r="DO144" s="19">
        <v>833945.8349352479</v>
      </c>
      <c r="DP144" s="19">
        <v>833945.8349352479</v>
      </c>
      <c r="DQ144" s="19">
        <v>717159.39425724745</v>
      </c>
      <c r="DR144" s="19">
        <v>833945.8349352479</v>
      </c>
      <c r="DS144" s="19">
        <v>745204.60224157572</v>
      </c>
      <c r="DT144" s="19">
        <v>880418.97413963079</v>
      </c>
      <c r="DU144" s="19">
        <v>884232.53346163034</v>
      </c>
    </row>
    <row r="145" spans="1:125" s="282" customFormat="1" ht="12" x14ac:dyDescent="0.25">
      <c r="A145" s="281"/>
      <c r="C145" s="283"/>
      <c r="D145" s="284">
        <v>7825069.8305084752</v>
      </c>
      <c r="E145" s="284">
        <v>7987527.4576271195</v>
      </c>
      <c r="F145" s="284">
        <v>8149985.0847457638</v>
      </c>
      <c r="G145" s="284">
        <v>8312442.7118644081</v>
      </c>
      <c r="H145" s="284">
        <v>8567264.7457627133</v>
      </c>
      <c r="I145" s="284">
        <v>8795315.5932203401</v>
      </c>
      <c r="J145" s="284">
        <v>9023366.4406779669</v>
      </c>
      <c r="K145" s="284">
        <v>9251417.2881355938</v>
      </c>
      <c r="L145" s="284">
        <v>10684552.88135593</v>
      </c>
      <c r="M145" s="284">
        <v>13382534.237288134</v>
      </c>
      <c r="N145" s="284">
        <v>12906017.288135592</v>
      </c>
      <c r="O145" s="284">
        <v>12486703.728813563</v>
      </c>
      <c r="P145" s="284">
        <v>11981585.084745765</v>
      </c>
      <c r="Q145" s="284">
        <v>11472652.881355934</v>
      </c>
      <c r="R145" s="284">
        <v>10963720.677966103</v>
      </c>
      <c r="S145" s="284">
        <v>10458602.033898305</v>
      </c>
      <c r="T145" s="284">
        <v>9949669.830508478</v>
      </c>
      <c r="U145" s="284">
        <v>9440737.6271186434</v>
      </c>
      <c r="V145" s="284">
        <v>8935618.9830508381</v>
      </c>
      <c r="W145" s="284">
        <v>8426686.779661011</v>
      </c>
      <c r="X145" s="284">
        <v>7917754.5762711763</v>
      </c>
      <c r="Y145" s="284">
        <v>7525608.8135593161</v>
      </c>
      <c r="Z145" s="284">
        <v>7016676.6101694852</v>
      </c>
      <c r="AA145" s="284">
        <v>6567807.9661016911</v>
      </c>
      <c r="AB145" s="284">
        <v>6028653.3050847426</v>
      </c>
      <c r="AC145" s="284">
        <v>5485685.0847457647</v>
      </c>
      <c r="AD145" s="284">
        <v>4942716.8644067869</v>
      </c>
      <c r="AE145" s="284">
        <v>4403562.2033898383</v>
      </c>
      <c r="AF145" s="284">
        <v>3860593.9830508605</v>
      </c>
      <c r="AG145" s="284">
        <v>3317625.7627118826</v>
      </c>
      <c r="AH145" s="284">
        <v>2778471.1016949564</v>
      </c>
      <c r="AI145" s="284">
        <v>2235502.8813559711</v>
      </c>
      <c r="AJ145" s="284">
        <v>1692534.6610169858</v>
      </c>
      <c r="AK145" s="284">
        <v>1266352.8813559711</v>
      </c>
      <c r="AL145" s="284">
        <v>723384.66101697087</v>
      </c>
      <c r="AM145" s="284">
        <v>243483.17796611786</v>
      </c>
      <c r="AN145" s="284">
        <v>0</v>
      </c>
      <c r="AO145" s="284">
        <v>0</v>
      </c>
      <c r="AP145" s="284">
        <v>0</v>
      </c>
      <c r="AQ145" s="284">
        <v>0</v>
      </c>
      <c r="AR145" s="284">
        <v>0</v>
      </c>
      <c r="AS145" s="284">
        <v>0</v>
      </c>
      <c r="AT145" s="284">
        <v>0</v>
      </c>
      <c r="AU145" s="284">
        <v>0</v>
      </c>
      <c r="AV145" s="284">
        <v>0</v>
      </c>
      <c r="AW145" s="284">
        <v>0</v>
      </c>
      <c r="AX145" s="284">
        <v>0</v>
      </c>
      <c r="AY145" s="284">
        <v>0</v>
      </c>
      <c r="AZ145" s="284">
        <v>0</v>
      </c>
      <c r="BA145" s="284">
        <v>0</v>
      </c>
      <c r="BB145" s="284">
        <v>0</v>
      </c>
      <c r="BC145" s="284">
        <v>0</v>
      </c>
      <c r="BD145" s="284">
        <v>0</v>
      </c>
      <c r="BE145" s="284">
        <v>0</v>
      </c>
      <c r="BF145" s="284">
        <v>0</v>
      </c>
      <c r="BG145" s="284">
        <v>0</v>
      </c>
      <c r="BH145" s="284">
        <v>0</v>
      </c>
      <c r="BI145" s="284">
        <v>0</v>
      </c>
      <c r="BJ145" s="284">
        <v>0</v>
      </c>
      <c r="BK145" s="284">
        <v>0</v>
      </c>
      <c r="BL145" s="284">
        <v>0</v>
      </c>
      <c r="BM145" s="284">
        <v>0</v>
      </c>
      <c r="BN145" s="284">
        <v>0</v>
      </c>
      <c r="BO145" s="284">
        <v>0</v>
      </c>
      <c r="BP145" s="284">
        <v>0</v>
      </c>
      <c r="BQ145" s="284">
        <v>0</v>
      </c>
      <c r="BR145" s="284">
        <v>0</v>
      </c>
      <c r="BS145" s="284">
        <v>0</v>
      </c>
      <c r="BT145" s="284">
        <v>0</v>
      </c>
      <c r="BU145" s="284">
        <v>0</v>
      </c>
      <c r="BV145" s="284">
        <v>0</v>
      </c>
      <c r="BW145" s="284">
        <v>0</v>
      </c>
      <c r="BX145" s="284">
        <v>0</v>
      </c>
      <c r="BY145" s="284">
        <v>0</v>
      </c>
      <c r="BZ145" s="284">
        <v>0</v>
      </c>
      <c r="CA145" s="284">
        <v>0</v>
      </c>
      <c r="CB145" s="284">
        <v>0</v>
      </c>
      <c r="CC145" s="284">
        <v>0</v>
      </c>
      <c r="CD145" s="284">
        <v>0</v>
      </c>
      <c r="CE145" s="284">
        <v>0</v>
      </c>
      <c r="CF145" s="284">
        <v>0</v>
      </c>
      <c r="CG145" s="284">
        <v>0</v>
      </c>
      <c r="CH145" s="284">
        <v>0</v>
      </c>
      <c r="CI145" s="284">
        <v>0</v>
      </c>
      <c r="CJ145" s="284">
        <v>0</v>
      </c>
      <c r="CK145" s="284">
        <v>0</v>
      </c>
      <c r="CL145" s="284">
        <v>0</v>
      </c>
      <c r="CM145" s="284">
        <v>0</v>
      </c>
      <c r="CN145" s="284">
        <v>0</v>
      </c>
      <c r="CO145" s="284">
        <v>0</v>
      </c>
      <c r="CP145" s="284">
        <v>0</v>
      </c>
      <c r="CQ145" s="284">
        <v>0</v>
      </c>
      <c r="CR145" s="284">
        <v>0</v>
      </c>
      <c r="CS145" s="284">
        <v>0</v>
      </c>
      <c r="CT145" s="284">
        <v>0</v>
      </c>
      <c r="CU145" s="284">
        <v>0</v>
      </c>
      <c r="CV145" s="284">
        <v>0</v>
      </c>
      <c r="CW145" s="284">
        <v>0</v>
      </c>
      <c r="CX145" s="284">
        <v>0</v>
      </c>
      <c r="CY145" s="284">
        <v>0</v>
      </c>
      <c r="CZ145" s="284">
        <v>0</v>
      </c>
      <c r="DA145" s="284">
        <v>0</v>
      </c>
      <c r="DB145" s="284">
        <v>0</v>
      </c>
      <c r="DC145" s="284">
        <v>0</v>
      </c>
      <c r="DD145" s="284">
        <v>0</v>
      </c>
      <c r="DE145" s="284">
        <v>0</v>
      </c>
      <c r="DF145" s="284">
        <v>0</v>
      </c>
      <c r="DG145" s="284">
        <v>0</v>
      </c>
      <c r="DH145" s="284">
        <v>0</v>
      </c>
      <c r="DI145" s="284">
        <v>0</v>
      </c>
      <c r="DJ145" s="284">
        <v>0</v>
      </c>
      <c r="DK145" s="284">
        <v>0</v>
      </c>
      <c r="DL145" s="284">
        <v>0</v>
      </c>
      <c r="DM145" s="284">
        <v>0</v>
      </c>
      <c r="DN145" s="284">
        <v>0</v>
      </c>
      <c r="DO145" s="284">
        <v>0</v>
      </c>
      <c r="DP145" s="284">
        <v>0</v>
      </c>
      <c r="DQ145" s="284">
        <v>0</v>
      </c>
      <c r="DR145" s="284">
        <v>0</v>
      </c>
      <c r="DS145" s="284">
        <v>0</v>
      </c>
      <c r="DT145" s="284">
        <v>0</v>
      </c>
      <c r="DU145" s="284">
        <v>0</v>
      </c>
    </row>
    <row r="146" spans="1:125" x14ac:dyDescent="0.25">
      <c r="C146" s="12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</row>
    <row r="147" spans="1:125" s="9" customFormat="1" x14ac:dyDescent="0.25">
      <c r="A147" s="160" t="s">
        <v>11</v>
      </c>
      <c r="B147" s="21"/>
      <c r="C147" s="22" t="s">
        <v>1</v>
      </c>
      <c r="D147" s="23">
        <v>41944</v>
      </c>
      <c r="E147" s="23">
        <v>41974</v>
      </c>
      <c r="F147" s="23">
        <v>42005</v>
      </c>
      <c r="G147" s="23">
        <v>42036</v>
      </c>
      <c r="H147" s="23">
        <v>42064</v>
      </c>
      <c r="I147" s="23">
        <v>42095</v>
      </c>
      <c r="J147" s="23">
        <v>42125</v>
      </c>
      <c r="K147" s="23">
        <v>42156</v>
      </c>
      <c r="L147" s="23">
        <v>42186</v>
      </c>
      <c r="M147" s="23">
        <v>42217</v>
      </c>
      <c r="N147" s="23">
        <v>42248</v>
      </c>
      <c r="O147" s="23">
        <v>42278</v>
      </c>
      <c r="P147" s="23">
        <v>42309</v>
      </c>
      <c r="Q147" s="23">
        <v>42339</v>
      </c>
      <c r="R147" s="23">
        <v>42370</v>
      </c>
      <c r="S147" s="23">
        <v>42401</v>
      </c>
      <c r="T147" s="23">
        <v>42430</v>
      </c>
      <c r="U147" s="23">
        <v>42461</v>
      </c>
      <c r="V147" s="23">
        <v>42491</v>
      </c>
      <c r="W147" s="23">
        <v>42522</v>
      </c>
      <c r="X147" s="23">
        <v>42552</v>
      </c>
      <c r="Y147" s="23">
        <v>42583</v>
      </c>
      <c r="Z147" s="23">
        <v>42614</v>
      </c>
      <c r="AA147" s="23">
        <v>42644</v>
      </c>
      <c r="AB147" s="23">
        <v>42675</v>
      </c>
      <c r="AC147" s="23">
        <v>42705</v>
      </c>
      <c r="AD147" s="23">
        <v>42736</v>
      </c>
      <c r="AE147" s="23">
        <v>42767</v>
      </c>
      <c r="AF147" s="23">
        <v>42795</v>
      </c>
      <c r="AG147" s="23">
        <v>42826</v>
      </c>
      <c r="AH147" s="23">
        <v>42856</v>
      </c>
      <c r="AI147" s="23">
        <v>42887</v>
      </c>
      <c r="AJ147" s="23">
        <v>42917</v>
      </c>
      <c r="AK147" s="23">
        <v>42948</v>
      </c>
      <c r="AL147" s="23">
        <v>42979</v>
      </c>
      <c r="AM147" s="23">
        <v>43009</v>
      </c>
      <c r="AN147" s="23">
        <v>43040</v>
      </c>
      <c r="AO147" s="23">
        <v>43070</v>
      </c>
      <c r="AP147" s="23">
        <v>43101</v>
      </c>
      <c r="AQ147" s="23">
        <v>43132</v>
      </c>
      <c r="AR147" s="23">
        <v>43160</v>
      </c>
      <c r="AS147" s="23">
        <v>43191</v>
      </c>
      <c r="AT147" s="23">
        <v>43221</v>
      </c>
      <c r="AU147" s="23">
        <v>43252</v>
      </c>
      <c r="AV147" s="23">
        <v>43282</v>
      </c>
      <c r="AW147" s="23">
        <v>43313</v>
      </c>
      <c r="AX147" s="23">
        <v>43344</v>
      </c>
      <c r="AY147" s="23">
        <v>43374</v>
      </c>
      <c r="AZ147" s="23">
        <v>43405</v>
      </c>
      <c r="BA147" s="23">
        <v>43435</v>
      </c>
      <c r="BB147" s="23">
        <v>43466</v>
      </c>
      <c r="BC147" s="23">
        <v>43497</v>
      </c>
      <c r="BD147" s="23">
        <v>43525</v>
      </c>
      <c r="BE147" s="23">
        <v>43556</v>
      </c>
      <c r="BF147" s="23">
        <v>43586</v>
      </c>
      <c r="BG147" s="23">
        <v>43617</v>
      </c>
      <c r="BH147" s="23">
        <v>43647</v>
      </c>
      <c r="BI147" s="23">
        <v>43678</v>
      </c>
      <c r="BJ147" s="23">
        <v>43709</v>
      </c>
      <c r="BK147" s="23">
        <v>43739</v>
      </c>
      <c r="BL147" s="23">
        <v>43770</v>
      </c>
      <c r="BM147" s="23">
        <v>43800</v>
      </c>
      <c r="BN147" s="23">
        <v>43831</v>
      </c>
      <c r="BO147" s="23">
        <v>43862</v>
      </c>
      <c r="BP147" s="23">
        <v>43891</v>
      </c>
      <c r="BQ147" s="23">
        <v>43922</v>
      </c>
      <c r="BR147" s="23">
        <v>43952</v>
      </c>
      <c r="BS147" s="23">
        <v>43983</v>
      </c>
      <c r="BT147" s="23">
        <v>44013</v>
      </c>
      <c r="BU147" s="23">
        <v>44044</v>
      </c>
      <c r="BV147" s="23">
        <v>44075</v>
      </c>
      <c r="BW147" s="23">
        <v>44105</v>
      </c>
      <c r="BX147" s="23">
        <v>44136</v>
      </c>
      <c r="BY147" s="23">
        <v>44166</v>
      </c>
      <c r="BZ147" s="23">
        <v>44197</v>
      </c>
      <c r="CA147" s="23">
        <v>44228</v>
      </c>
      <c r="CB147" s="23">
        <v>44256</v>
      </c>
      <c r="CC147" s="23">
        <v>44287</v>
      </c>
      <c r="CD147" s="23">
        <v>44317</v>
      </c>
      <c r="CE147" s="23">
        <v>44348</v>
      </c>
      <c r="CF147" s="23">
        <v>44378</v>
      </c>
      <c r="CG147" s="23">
        <v>44409</v>
      </c>
      <c r="CH147" s="23">
        <v>44440</v>
      </c>
      <c r="CI147" s="23">
        <v>44470</v>
      </c>
      <c r="CJ147" s="23">
        <v>44501</v>
      </c>
      <c r="CK147" s="23">
        <v>44531</v>
      </c>
      <c r="CL147" s="23">
        <v>44562</v>
      </c>
      <c r="CM147" s="23">
        <v>44593</v>
      </c>
      <c r="CN147" s="23">
        <v>44621</v>
      </c>
      <c r="CO147" s="23">
        <v>44652</v>
      </c>
      <c r="CP147" s="23">
        <v>44682</v>
      </c>
      <c r="CQ147" s="23">
        <v>44713</v>
      </c>
      <c r="CR147" s="23">
        <v>44743</v>
      </c>
      <c r="CS147" s="23">
        <v>44774</v>
      </c>
      <c r="CT147" s="23">
        <v>44805</v>
      </c>
      <c r="CU147" s="23">
        <v>44835</v>
      </c>
      <c r="CV147" s="23">
        <v>44866</v>
      </c>
      <c r="CW147" s="23">
        <v>44896</v>
      </c>
      <c r="CX147" s="23">
        <v>44927</v>
      </c>
      <c r="CY147" s="23">
        <v>44958</v>
      </c>
      <c r="CZ147" s="23">
        <v>44986</v>
      </c>
      <c r="DA147" s="23">
        <v>45017</v>
      </c>
      <c r="DB147" s="23">
        <v>45047</v>
      </c>
      <c r="DC147" s="23">
        <v>45078</v>
      </c>
      <c r="DD147" s="23">
        <v>45108</v>
      </c>
      <c r="DE147" s="23">
        <v>45139</v>
      </c>
      <c r="DF147" s="23">
        <v>45170</v>
      </c>
      <c r="DG147" s="23">
        <v>45200</v>
      </c>
      <c r="DH147" s="23">
        <v>45231</v>
      </c>
      <c r="DI147" s="23">
        <v>45261</v>
      </c>
      <c r="DJ147" s="23">
        <v>45292</v>
      </c>
      <c r="DK147" s="23">
        <v>45323</v>
      </c>
      <c r="DL147" s="23">
        <v>45352</v>
      </c>
      <c r="DM147" s="23">
        <v>45383</v>
      </c>
      <c r="DN147" s="23">
        <v>45413</v>
      </c>
      <c r="DO147" s="23">
        <v>45444</v>
      </c>
      <c r="DP147" s="23">
        <v>45474</v>
      </c>
      <c r="DQ147" s="23">
        <v>45505</v>
      </c>
      <c r="DR147" s="23">
        <v>45536</v>
      </c>
      <c r="DS147" s="23">
        <v>45566</v>
      </c>
      <c r="DT147" s="23">
        <v>45597</v>
      </c>
      <c r="DU147" s="23">
        <v>45627</v>
      </c>
    </row>
    <row r="148" spans="1:125" x14ac:dyDescent="0.25">
      <c r="A148" s="11" t="s">
        <v>38</v>
      </c>
      <c r="C148" s="12"/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4470477.4011299433</v>
      </c>
      <c r="J148" s="13">
        <v>4442310.7344632773</v>
      </c>
      <c r="K148" s="13">
        <v>4414144.0677966103</v>
      </c>
      <c r="L148" s="13">
        <v>4385977.4011299433</v>
      </c>
      <c r="M148" s="13">
        <v>68963684.086629018</v>
      </c>
      <c r="N148" s="13">
        <v>68473594.16195859</v>
      </c>
      <c r="O148" s="13">
        <v>67983504.237288147</v>
      </c>
      <c r="P148" s="13">
        <v>67493414.312617719</v>
      </c>
      <c r="Q148" s="13">
        <v>67003324.387947284</v>
      </c>
      <c r="R148" s="13">
        <v>66513234.463276856</v>
      </c>
      <c r="S148" s="13">
        <v>66023144.53860642</v>
      </c>
      <c r="T148" s="13">
        <v>65533054.613935985</v>
      </c>
      <c r="U148" s="13">
        <v>65042964.689265549</v>
      </c>
      <c r="V148" s="13">
        <v>64552874.764595121</v>
      </c>
      <c r="W148" s="13">
        <v>64062784.839924686</v>
      </c>
      <c r="X148" s="13">
        <v>63572694.915254258</v>
      </c>
      <c r="Y148" s="13">
        <v>63082604.990583822</v>
      </c>
      <c r="Z148" s="13">
        <v>62592515.065913387</v>
      </c>
      <c r="AA148" s="13">
        <v>62102425.141242959</v>
      </c>
      <c r="AB148" s="13">
        <v>61612335.216572523</v>
      </c>
      <c r="AC148" s="13">
        <v>61122245.291902095</v>
      </c>
      <c r="AD148" s="13">
        <v>60632155.36723166</v>
      </c>
      <c r="AE148" s="13">
        <v>60142065.442561224</v>
      </c>
      <c r="AF148" s="13">
        <v>59651975.517890789</v>
      </c>
      <c r="AG148" s="13">
        <v>59161885.593220353</v>
      </c>
      <c r="AH148" s="13">
        <v>58671795.668549925</v>
      </c>
      <c r="AI148" s="13">
        <v>58181705.74387949</v>
      </c>
      <c r="AJ148" s="13">
        <v>57691615.819209054</v>
      </c>
      <c r="AK148" s="13">
        <v>57201525.894538626</v>
      </c>
      <c r="AL148" s="13">
        <v>56711435.969868191</v>
      </c>
      <c r="AM148" s="13">
        <v>56221346.045197755</v>
      </c>
      <c r="AN148" s="13">
        <v>55731256.12052732</v>
      </c>
      <c r="AO148" s="13">
        <v>55241166.195856884</v>
      </c>
      <c r="AP148" s="13">
        <v>54751076.271186456</v>
      </c>
      <c r="AQ148" s="13">
        <v>54260986.346516021</v>
      </c>
      <c r="AR148" s="13">
        <v>53770896.421845585</v>
      </c>
      <c r="AS148" s="13">
        <v>53280806.497175157</v>
      </c>
      <c r="AT148" s="13">
        <v>52790716.572504722</v>
      </c>
      <c r="AU148" s="13">
        <v>52300626.647834286</v>
      </c>
      <c r="AV148" s="13">
        <v>51810536.723163858</v>
      </c>
      <c r="AW148" s="13">
        <v>51320446.798493423</v>
      </c>
      <c r="AX148" s="13">
        <v>50830356.873822987</v>
      </c>
      <c r="AY148" s="13">
        <v>50340266.949152559</v>
      </c>
      <c r="AZ148" s="13">
        <v>49850177.024482131</v>
      </c>
      <c r="BA148" s="13">
        <v>49360087.099811696</v>
      </c>
      <c r="BB148" s="13">
        <v>48869997.17514126</v>
      </c>
      <c r="BC148" s="13">
        <v>48379907.250470832</v>
      </c>
      <c r="BD148" s="13">
        <v>47889817.325800404</v>
      </c>
      <c r="BE148" s="13">
        <v>47399727.401129968</v>
      </c>
      <c r="BF148" s="13">
        <v>46909637.476459533</v>
      </c>
      <c r="BG148" s="13">
        <v>46419547.551789105</v>
      </c>
      <c r="BH148" s="13">
        <v>45929457.627118677</v>
      </c>
      <c r="BI148" s="13">
        <v>45439367.702448241</v>
      </c>
      <c r="BJ148" s="13">
        <v>44949277.777777806</v>
      </c>
      <c r="BK148" s="13">
        <v>44459187.853107378</v>
      </c>
      <c r="BL148" s="13">
        <v>43969097.92843695</v>
      </c>
      <c r="BM148" s="13">
        <v>43479008.003766514</v>
      </c>
      <c r="BN148" s="13">
        <v>42988918.079096079</v>
      </c>
      <c r="BO148" s="13">
        <v>42498828.154425651</v>
      </c>
      <c r="BP148" s="13">
        <v>42008738.229755223</v>
      </c>
      <c r="BQ148" s="13">
        <v>41518648.305084787</v>
      </c>
      <c r="BR148" s="13">
        <v>41028558.380414352</v>
      </c>
      <c r="BS148" s="13">
        <v>40538468.455743924</v>
      </c>
      <c r="BT148" s="13">
        <v>40048378.531073496</v>
      </c>
      <c r="BU148" s="13">
        <v>39558288.60640306</v>
      </c>
      <c r="BV148" s="13">
        <v>39068198.681732625</v>
      </c>
      <c r="BW148" s="13">
        <v>38578108.757062197</v>
      </c>
      <c r="BX148" s="13">
        <v>38088018.832391769</v>
      </c>
      <c r="BY148" s="13">
        <v>37597928.907721333</v>
      </c>
      <c r="BZ148" s="13">
        <v>37107838.983050898</v>
      </c>
      <c r="CA148" s="13">
        <v>36617749.05838047</v>
      </c>
      <c r="CB148" s="13">
        <v>36127659.133710042</v>
      </c>
      <c r="CC148" s="13">
        <v>35637569.209039606</v>
      </c>
      <c r="CD148" s="13">
        <v>35147479.284369171</v>
      </c>
      <c r="CE148" s="13">
        <v>34657389.359698735</v>
      </c>
      <c r="CF148" s="13">
        <v>34167299.4350283</v>
      </c>
      <c r="CG148" s="13">
        <v>33677209.510357864</v>
      </c>
      <c r="CH148" s="13">
        <v>33187119.585687429</v>
      </c>
      <c r="CI148" s="13">
        <v>32697029.661016993</v>
      </c>
      <c r="CJ148" s="13">
        <v>32206939.736346558</v>
      </c>
      <c r="CK148" s="13">
        <v>31716849.811676122</v>
      </c>
      <c r="CL148" s="13">
        <v>31226759.887005687</v>
      </c>
      <c r="CM148" s="13">
        <v>30736669.962335251</v>
      </c>
      <c r="CN148" s="13">
        <v>30246580.037664816</v>
      </c>
      <c r="CO148" s="13">
        <v>29756490.11299438</v>
      </c>
      <c r="CP148" s="13">
        <v>29266400.188323945</v>
      </c>
      <c r="CQ148" s="13">
        <v>28776310.263653509</v>
      </c>
      <c r="CR148" s="13">
        <v>28286220.338983074</v>
      </c>
      <c r="CS148" s="13">
        <v>27796130.414312638</v>
      </c>
      <c r="CT148" s="13">
        <v>27306040.489642203</v>
      </c>
      <c r="CU148" s="13">
        <v>26815950.564971767</v>
      </c>
      <c r="CV148" s="13">
        <v>26325860.640301332</v>
      </c>
      <c r="CW148" s="13">
        <v>25835770.715630896</v>
      </c>
      <c r="CX148" s="13">
        <v>25345680.790960461</v>
      </c>
      <c r="CY148" s="13">
        <v>24855590.866290025</v>
      </c>
      <c r="CZ148" s="13">
        <v>24365500.94161959</v>
      </c>
      <c r="DA148" s="13">
        <v>23875411.016949154</v>
      </c>
      <c r="DB148" s="13">
        <v>23385321.092278719</v>
      </c>
      <c r="DC148" s="13">
        <v>22895231.167608283</v>
      </c>
      <c r="DD148" s="13">
        <v>22405141.242937848</v>
      </c>
      <c r="DE148" s="13">
        <v>21915051.318267412</v>
      </c>
      <c r="DF148" s="13">
        <v>21424961.393596977</v>
      </c>
      <c r="DG148" s="13">
        <v>20934871.468926542</v>
      </c>
      <c r="DH148" s="13">
        <v>20444781.544256106</v>
      </c>
      <c r="DI148" s="13">
        <v>19954691.619585671</v>
      </c>
      <c r="DJ148" s="13">
        <v>19464601.694915235</v>
      </c>
      <c r="DK148" s="13">
        <v>18974511.7702448</v>
      </c>
      <c r="DL148" s="13">
        <v>18484421.845574364</v>
      </c>
      <c r="DM148" s="13">
        <v>17994331.920903929</v>
      </c>
      <c r="DN148" s="13">
        <v>17504241.996233493</v>
      </c>
      <c r="DO148" s="13">
        <v>17014152.071563058</v>
      </c>
      <c r="DP148" s="13">
        <v>16524062.146892622</v>
      </c>
      <c r="DQ148" s="13">
        <v>16033972.222222187</v>
      </c>
      <c r="DR148" s="13">
        <v>15543882.297551751</v>
      </c>
      <c r="DS148" s="13">
        <v>15053792.372881316</v>
      </c>
      <c r="DT148" s="13">
        <v>14563702.44821088</v>
      </c>
      <c r="DU148" s="13">
        <v>14073612.523540445</v>
      </c>
    </row>
    <row r="149" spans="1:125" x14ac:dyDescent="0.25">
      <c r="A149" s="11" t="s">
        <v>36</v>
      </c>
      <c r="B149" s="80">
        <v>2.1999999999999999E-2</v>
      </c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1:125" s="9" customFormat="1" x14ac:dyDescent="0.25">
      <c r="A150" s="20" t="s">
        <v>37</v>
      </c>
      <c r="B150" s="21"/>
      <c r="C150" s="19">
        <v>5223265.5683670156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18324.531779661018</v>
      </c>
      <c r="M150" s="19">
        <v>0</v>
      </c>
      <c r="N150" s="19">
        <v>0</v>
      </c>
      <c r="O150" s="19">
        <v>201076.42461158196</v>
      </c>
      <c r="P150" s="19">
        <v>0</v>
      </c>
      <c r="Q150" s="19">
        <v>0</v>
      </c>
      <c r="R150" s="19">
        <v>385819.77263961319</v>
      </c>
      <c r="S150" s="19">
        <v>0</v>
      </c>
      <c r="T150" s="19">
        <v>0</v>
      </c>
      <c r="U150" s="19">
        <v>364475.04225517897</v>
      </c>
      <c r="V150" s="19">
        <v>0</v>
      </c>
      <c r="W150" s="19">
        <v>0</v>
      </c>
      <c r="X150" s="19">
        <v>356388.55849811685</v>
      </c>
      <c r="Y150" s="19">
        <v>0</v>
      </c>
      <c r="Z150" s="19">
        <v>0</v>
      </c>
      <c r="AA150" s="19">
        <v>348302.07474105468</v>
      </c>
      <c r="AB150" s="19">
        <v>0</v>
      </c>
      <c r="AC150" s="19">
        <v>0</v>
      </c>
      <c r="AD150" s="19">
        <v>340215.59098399244</v>
      </c>
      <c r="AE150" s="19">
        <v>0</v>
      </c>
      <c r="AF150" s="19">
        <v>0</v>
      </c>
      <c r="AG150" s="19">
        <v>332129.10722693044</v>
      </c>
      <c r="AH150" s="19">
        <v>0</v>
      </c>
      <c r="AI150" s="19">
        <v>0</v>
      </c>
      <c r="AJ150" s="19">
        <v>324042.62346986827</v>
      </c>
      <c r="AK150" s="19">
        <v>0</v>
      </c>
      <c r="AL150" s="19">
        <v>0</v>
      </c>
      <c r="AM150" s="19">
        <v>315956.13971280609</v>
      </c>
      <c r="AN150" s="19">
        <v>0</v>
      </c>
      <c r="AO150" s="19">
        <v>0</v>
      </c>
      <c r="AP150" s="19">
        <v>307869.65595574374</v>
      </c>
      <c r="AQ150" s="19">
        <v>0</v>
      </c>
      <c r="AR150" s="19">
        <v>0</v>
      </c>
      <c r="AS150" s="19">
        <v>299783.1721986818</v>
      </c>
      <c r="AT150" s="19">
        <v>0</v>
      </c>
      <c r="AU150" s="19">
        <v>0</v>
      </c>
      <c r="AV150" s="19">
        <v>291696.68844161968</v>
      </c>
      <c r="AW150" s="19">
        <v>0</v>
      </c>
      <c r="AX150" s="19">
        <v>0</v>
      </c>
      <c r="AY150" s="19">
        <v>283610.20468455751</v>
      </c>
      <c r="AZ150" s="19">
        <v>0</v>
      </c>
      <c r="BA150" s="19">
        <v>0</v>
      </c>
      <c r="BB150" s="19">
        <v>275523.72092749528</v>
      </c>
      <c r="BC150" s="19">
        <v>0</v>
      </c>
      <c r="BD150" s="19">
        <v>0</v>
      </c>
      <c r="BE150" s="19">
        <v>267437.23717043322</v>
      </c>
      <c r="BF150" s="19">
        <v>0</v>
      </c>
      <c r="BG150" s="19">
        <v>0</v>
      </c>
      <c r="BH150" s="19">
        <v>259350.75341337113</v>
      </c>
      <c r="BI150" s="19">
        <v>0</v>
      </c>
      <c r="BJ150" s="19">
        <v>0</v>
      </c>
      <c r="BK150" s="19">
        <v>251264.26965630904</v>
      </c>
      <c r="BL150" s="19">
        <v>0</v>
      </c>
      <c r="BM150" s="19">
        <v>0</v>
      </c>
      <c r="BN150" s="19">
        <v>243177.78589924669</v>
      </c>
      <c r="BO150" s="19">
        <v>0</v>
      </c>
      <c r="BP150" s="19">
        <v>0</v>
      </c>
      <c r="BQ150" s="19">
        <v>235091.30214218475</v>
      </c>
      <c r="BR150" s="19">
        <v>0</v>
      </c>
      <c r="BS150" s="19">
        <v>0</v>
      </c>
      <c r="BT150" s="19">
        <v>227004.81838512263</v>
      </c>
      <c r="BU150" s="19">
        <v>0</v>
      </c>
      <c r="BV150" s="19">
        <v>0</v>
      </c>
      <c r="BW150" s="19">
        <v>218918.33462806049</v>
      </c>
      <c r="BX150" s="19">
        <v>0</v>
      </c>
      <c r="BY150" s="19">
        <v>0</v>
      </c>
      <c r="BZ150" s="19">
        <v>210831.85087099846</v>
      </c>
      <c r="CA150" s="19">
        <v>0</v>
      </c>
      <c r="CB150" s="19">
        <v>0</v>
      </c>
      <c r="CC150" s="19">
        <v>202745.36711393626</v>
      </c>
      <c r="CD150" s="19">
        <v>0</v>
      </c>
      <c r="CE150" s="19">
        <v>0</v>
      </c>
      <c r="CF150" s="19">
        <v>194658.88335687414</v>
      </c>
      <c r="CG150" s="19">
        <v>0</v>
      </c>
      <c r="CH150" s="19">
        <v>0</v>
      </c>
      <c r="CI150" s="19">
        <v>186572.39959981191</v>
      </c>
      <c r="CJ150" s="19">
        <v>0</v>
      </c>
      <c r="CK150" s="19">
        <v>0</v>
      </c>
      <c r="CL150" s="19">
        <v>178485.91584274976</v>
      </c>
      <c r="CM150" s="19">
        <v>0</v>
      </c>
      <c r="CN150" s="19">
        <v>0</v>
      </c>
      <c r="CO150" s="19">
        <v>170399.43208568756</v>
      </c>
      <c r="CP150" s="19">
        <v>0</v>
      </c>
      <c r="CQ150" s="19">
        <v>0</v>
      </c>
      <c r="CR150" s="19">
        <v>162312.94832862541</v>
      </c>
      <c r="CS150" s="19">
        <v>0</v>
      </c>
      <c r="CT150" s="19">
        <v>0</v>
      </c>
      <c r="CU150" s="19">
        <v>154226.46457156321</v>
      </c>
      <c r="CV150" s="19">
        <v>0</v>
      </c>
      <c r="CW150" s="19">
        <v>0</v>
      </c>
      <c r="CX150" s="19">
        <v>146139.98081450118</v>
      </c>
      <c r="CY150" s="19">
        <v>0</v>
      </c>
      <c r="CZ150" s="19">
        <v>0</v>
      </c>
      <c r="DA150" s="19">
        <v>138053.49705743883</v>
      </c>
      <c r="DB150" s="19">
        <v>0</v>
      </c>
      <c r="DC150" s="19">
        <v>0</v>
      </c>
      <c r="DD150" s="19">
        <v>129967.01330037667</v>
      </c>
      <c r="DE150" s="19">
        <v>0</v>
      </c>
      <c r="DF150" s="19">
        <v>0</v>
      </c>
      <c r="DG150" s="19">
        <v>121880.52954331446</v>
      </c>
      <c r="DH150" s="19">
        <v>0</v>
      </c>
      <c r="DI150" s="19">
        <v>0</v>
      </c>
      <c r="DJ150" s="19">
        <v>113794.0457862523</v>
      </c>
      <c r="DK150" s="19">
        <v>0</v>
      </c>
      <c r="DL150" s="19">
        <v>0</v>
      </c>
      <c r="DM150" s="19">
        <v>105707.56202919009</v>
      </c>
      <c r="DN150" s="19">
        <v>0</v>
      </c>
      <c r="DO150" s="19">
        <v>0</v>
      </c>
      <c r="DP150" s="19">
        <v>97621.07827212791</v>
      </c>
      <c r="DQ150" s="19">
        <v>0</v>
      </c>
      <c r="DR150" s="19">
        <v>0</v>
      </c>
      <c r="DS150" s="19">
        <v>89534.594515065721</v>
      </c>
      <c r="DT150" s="19">
        <v>0</v>
      </c>
      <c r="DU150" s="19">
        <v>0</v>
      </c>
    </row>
    <row r="151" spans="1:125" x14ac:dyDescent="0.25"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1:125" x14ac:dyDescent="0.25">
      <c r="A152" s="36"/>
      <c r="B152" s="88"/>
      <c r="C152" s="33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</row>
    <row r="153" spans="1:125" s="9" customFormat="1" x14ac:dyDescent="0.25">
      <c r="A153" s="160" t="s">
        <v>51</v>
      </c>
      <c r="B153" s="21"/>
      <c r="C153" s="22" t="s">
        <v>1</v>
      </c>
      <c r="D153" s="23">
        <v>41944</v>
      </c>
      <c r="E153" s="23">
        <v>41974</v>
      </c>
      <c r="F153" s="23">
        <v>42005</v>
      </c>
      <c r="G153" s="23">
        <v>42036</v>
      </c>
      <c r="H153" s="23">
        <v>42064</v>
      </c>
      <c r="I153" s="23">
        <v>42095</v>
      </c>
      <c r="J153" s="23">
        <v>42125</v>
      </c>
      <c r="K153" s="23">
        <v>42156</v>
      </c>
      <c r="L153" s="23">
        <v>42186</v>
      </c>
      <c r="M153" s="23">
        <v>42217</v>
      </c>
      <c r="N153" s="23">
        <v>42248</v>
      </c>
      <c r="O153" s="23">
        <v>42278</v>
      </c>
      <c r="P153" s="23">
        <v>42309</v>
      </c>
      <c r="Q153" s="23">
        <v>42339</v>
      </c>
      <c r="R153" s="23">
        <v>42370</v>
      </c>
      <c r="S153" s="23">
        <v>42401</v>
      </c>
      <c r="T153" s="23">
        <v>42430</v>
      </c>
      <c r="U153" s="23">
        <v>42461</v>
      </c>
      <c r="V153" s="23">
        <v>42491</v>
      </c>
      <c r="W153" s="23">
        <v>42522</v>
      </c>
      <c r="X153" s="23">
        <v>42552</v>
      </c>
      <c r="Y153" s="23">
        <v>42583</v>
      </c>
      <c r="Z153" s="23">
        <v>42614</v>
      </c>
      <c r="AA153" s="23">
        <v>42644</v>
      </c>
      <c r="AB153" s="23">
        <v>42675</v>
      </c>
      <c r="AC153" s="23">
        <v>42705</v>
      </c>
      <c r="AD153" s="23">
        <v>42736</v>
      </c>
      <c r="AE153" s="23">
        <v>42767</v>
      </c>
      <c r="AF153" s="23">
        <v>42795</v>
      </c>
      <c r="AG153" s="23">
        <v>42826</v>
      </c>
      <c r="AH153" s="23">
        <v>42856</v>
      </c>
      <c r="AI153" s="23">
        <v>42887</v>
      </c>
      <c r="AJ153" s="23">
        <v>42917</v>
      </c>
      <c r="AK153" s="23">
        <v>42948</v>
      </c>
      <c r="AL153" s="23">
        <v>42979</v>
      </c>
      <c r="AM153" s="23">
        <v>43009</v>
      </c>
      <c r="AN153" s="23">
        <v>43040</v>
      </c>
      <c r="AO153" s="23">
        <v>43070</v>
      </c>
      <c r="AP153" s="23">
        <v>43101</v>
      </c>
      <c r="AQ153" s="23">
        <v>43132</v>
      </c>
      <c r="AR153" s="23">
        <v>43160</v>
      </c>
      <c r="AS153" s="23">
        <v>43191</v>
      </c>
      <c r="AT153" s="23">
        <v>43221</v>
      </c>
      <c r="AU153" s="23">
        <v>43252</v>
      </c>
      <c r="AV153" s="23">
        <v>43282</v>
      </c>
      <c r="AW153" s="23">
        <v>43313</v>
      </c>
      <c r="AX153" s="23">
        <v>43344</v>
      </c>
      <c r="AY153" s="23">
        <v>43374</v>
      </c>
      <c r="AZ153" s="23">
        <v>43405</v>
      </c>
      <c r="BA153" s="23">
        <v>43435</v>
      </c>
      <c r="BB153" s="23">
        <v>43466</v>
      </c>
      <c r="BC153" s="23">
        <v>43497</v>
      </c>
      <c r="BD153" s="23">
        <v>43525</v>
      </c>
      <c r="BE153" s="23">
        <v>43556</v>
      </c>
      <c r="BF153" s="23">
        <v>43586</v>
      </c>
      <c r="BG153" s="23">
        <v>43617</v>
      </c>
      <c r="BH153" s="23">
        <v>43647</v>
      </c>
      <c r="BI153" s="23">
        <v>43678</v>
      </c>
      <c r="BJ153" s="23">
        <v>43709</v>
      </c>
      <c r="BK153" s="23">
        <v>43739</v>
      </c>
      <c r="BL153" s="23">
        <v>43770</v>
      </c>
      <c r="BM153" s="23">
        <v>43800</v>
      </c>
      <c r="BN153" s="23">
        <v>43831</v>
      </c>
      <c r="BO153" s="23">
        <v>43862</v>
      </c>
      <c r="BP153" s="23">
        <v>43891</v>
      </c>
      <c r="BQ153" s="23">
        <v>43922</v>
      </c>
      <c r="BR153" s="23">
        <v>43952</v>
      </c>
      <c r="BS153" s="23">
        <v>43983</v>
      </c>
      <c r="BT153" s="23">
        <v>44013</v>
      </c>
      <c r="BU153" s="23">
        <v>44044</v>
      </c>
      <c r="BV153" s="23">
        <v>44075</v>
      </c>
      <c r="BW153" s="23">
        <v>44105</v>
      </c>
      <c r="BX153" s="23">
        <v>44136</v>
      </c>
      <c r="BY153" s="23">
        <v>44166</v>
      </c>
      <c r="BZ153" s="23">
        <v>44197</v>
      </c>
      <c r="CA153" s="23">
        <v>44228</v>
      </c>
      <c r="CB153" s="23">
        <v>44256</v>
      </c>
      <c r="CC153" s="23">
        <v>44287</v>
      </c>
      <c r="CD153" s="23">
        <v>44317</v>
      </c>
      <c r="CE153" s="23">
        <v>44348</v>
      </c>
      <c r="CF153" s="23">
        <v>44378</v>
      </c>
      <c r="CG153" s="23">
        <v>44409</v>
      </c>
      <c r="CH153" s="23">
        <v>44440</v>
      </c>
      <c r="CI153" s="23">
        <v>44470</v>
      </c>
      <c r="CJ153" s="23">
        <v>44501</v>
      </c>
      <c r="CK153" s="23">
        <v>44531</v>
      </c>
      <c r="CL153" s="23">
        <v>44562</v>
      </c>
      <c r="CM153" s="23">
        <v>44593</v>
      </c>
      <c r="CN153" s="23">
        <v>44621</v>
      </c>
      <c r="CO153" s="23">
        <v>44652</v>
      </c>
      <c r="CP153" s="23">
        <v>44682</v>
      </c>
      <c r="CQ153" s="23">
        <v>44713</v>
      </c>
      <c r="CR153" s="23">
        <v>44743</v>
      </c>
      <c r="CS153" s="23">
        <v>44774</v>
      </c>
      <c r="CT153" s="23">
        <v>44805</v>
      </c>
      <c r="CU153" s="23">
        <v>44835</v>
      </c>
      <c r="CV153" s="23">
        <v>44866</v>
      </c>
      <c r="CW153" s="23">
        <v>44896</v>
      </c>
      <c r="CX153" s="23">
        <v>44927</v>
      </c>
      <c r="CY153" s="23">
        <v>44958</v>
      </c>
      <c r="CZ153" s="23">
        <v>44986</v>
      </c>
      <c r="DA153" s="23">
        <v>45017</v>
      </c>
      <c r="DB153" s="23">
        <v>45047</v>
      </c>
      <c r="DC153" s="23">
        <v>45078</v>
      </c>
      <c r="DD153" s="23">
        <v>45108</v>
      </c>
      <c r="DE153" s="23">
        <v>45139</v>
      </c>
      <c r="DF153" s="23">
        <v>45170</v>
      </c>
      <c r="DG153" s="23">
        <v>45200</v>
      </c>
      <c r="DH153" s="23">
        <v>45231</v>
      </c>
      <c r="DI153" s="23">
        <v>45261</v>
      </c>
      <c r="DJ153" s="23">
        <v>45292</v>
      </c>
      <c r="DK153" s="23">
        <v>45323</v>
      </c>
      <c r="DL153" s="23">
        <v>45352</v>
      </c>
      <c r="DM153" s="23">
        <v>45383</v>
      </c>
      <c r="DN153" s="23">
        <v>45413</v>
      </c>
      <c r="DO153" s="23">
        <v>45444</v>
      </c>
      <c r="DP153" s="23">
        <v>45474</v>
      </c>
      <c r="DQ153" s="23">
        <v>45505</v>
      </c>
      <c r="DR153" s="23">
        <v>45536</v>
      </c>
      <c r="DS153" s="23">
        <v>45566</v>
      </c>
      <c r="DT153" s="23">
        <v>45597</v>
      </c>
      <c r="DU153" s="23">
        <v>45627</v>
      </c>
    </row>
    <row r="154" spans="1:125" x14ac:dyDescent="0.25">
      <c r="A154" s="36" t="s">
        <v>56</v>
      </c>
      <c r="B154" s="90">
        <v>0</v>
      </c>
      <c r="C154" s="33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</row>
    <row r="155" spans="1:125" x14ac:dyDescent="0.25">
      <c r="A155" s="36" t="s">
        <v>51</v>
      </c>
      <c r="B155" s="88"/>
      <c r="C155" s="33"/>
      <c r="D155" s="89">
        <v>0</v>
      </c>
      <c r="E155" s="89">
        <v>0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0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</row>
    <row r="156" spans="1:125" x14ac:dyDescent="0.25">
      <c r="A156" s="4" t="s">
        <v>52</v>
      </c>
      <c r="B156" s="5"/>
      <c r="C156" s="35"/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0</v>
      </c>
      <c r="AI156" s="39">
        <v>0</v>
      </c>
      <c r="AJ156" s="39">
        <v>0</v>
      </c>
      <c r="AK156" s="39">
        <v>0</v>
      </c>
      <c r="AL156" s="39">
        <v>0</v>
      </c>
      <c r="AM156" s="39">
        <v>0</v>
      </c>
      <c r="AN156" s="39">
        <v>0</v>
      </c>
      <c r="AO156" s="39">
        <v>0</v>
      </c>
      <c r="AP156" s="39">
        <v>0</v>
      </c>
      <c r="AQ156" s="39">
        <v>0</v>
      </c>
      <c r="AR156" s="39">
        <v>0</v>
      </c>
      <c r="AS156" s="39">
        <v>0</v>
      </c>
      <c r="AT156" s="39">
        <v>0</v>
      </c>
      <c r="AU156" s="39">
        <v>0</v>
      </c>
      <c r="AV156" s="39">
        <v>0</v>
      </c>
      <c r="AW156" s="39">
        <v>0</v>
      </c>
      <c r="AX156" s="39">
        <v>0</v>
      </c>
      <c r="AY156" s="39">
        <v>0</v>
      </c>
      <c r="AZ156" s="39">
        <v>0</v>
      </c>
      <c r="BA156" s="39">
        <v>0</v>
      </c>
      <c r="BB156" s="39">
        <v>0</v>
      </c>
      <c r="BC156" s="39">
        <v>0</v>
      </c>
      <c r="BD156" s="39">
        <v>0</v>
      </c>
      <c r="BE156" s="39">
        <v>0</v>
      </c>
      <c r="BF156" s="39">
        <v>0</v>
      </c>
      <c r="BG156" s="39">
        <v>0</v>
      </c>
      <c r="BH156" s="39">
        <v>0</v>
      </c>
      <c r="BI156" s="39">
        <v>0</v>
      </c>
      <c r="BJ156" s="39">
        <v>0</v>
      </c>
      <c r="BK156" s="39">
        <v>0</v>
      </c>
      <c r="BL156" s="39">
        <v>0</v>
      </c>
      <c r="BM156" s="39">
        <v>0</v>
      </c>
      <c r="BN156" s="39">
        <v>0</v>
      </c>
      <c r="BO156" s="39">
        <v>0</v>
      </c>
      <c r="BP156" s="39">
        <v>0</v>
      </c>
      <c r="BQ156" s="39">
        <v>0</v>
      </c>
      <c r="BR156" s="39">
        <v>0</v>
      </c>
      <c r="BS156" s="39">
        <v>0</v>
      </c>
      <c r="BT156" s="39">
        <v>0</v>
      </c>
      <c r="BU156" s="39">
        <v>0</v>
      </c>
      <c r="BV156" s="39">
        <v>0</v>
      </c>
      <c r="BW156" s="39">
        <v>0</v>
      </c>
      <c r="BX156" s="39">
        <v>0</v>
      </c>
      <c r="BY156" s="39">
        <v>0</v>
      </c>
      <c r="BZ156" s="39">
        <v>0</v>
      </c>
      <c r="CA156" s="39">
        <v>0</v>
      </c>
      <c r="CB156" s="39">
        <v>0</v>
      </c>
      <c r="CC156" s="39">
        <v>0</v>
      </c>
      <c r="CD156" s="39">
        <v>0</v>
      </c>
      <c r="CE156" s="39">
        <v>0</v>
      </c>
      <c r="CF156" s="39">
        <v>0</v>
      </c>
      <c r="CG156" s="39">
        <v>0</v>
      </c>
      <c r="CH156" s="39">
        <v>0</v>
      </c>
      <c r="CI156" s="39">
        <v>0</v>
      </c>
      <c r="CJ156" s="39">
        <v>0</v>
      </c>
      <c r="CK156" s="39">
        <v>0</v>
      </c>
      <c r="CL156" s="39">
        <v>0</v>
      </c>
      <c r="CM156" s="39">
        <v>0</v>
      </c>
      <c r="CN156" s="39">
        <v>0</v>
      </c>
      <c r="CO156" s="39">
        <v>0</v>
      </c>
      <c r="CP156" s="39">
        <v>0</v>
      </c>
      <c r="CQ156" s="39">
        <v>0</v>
      </c>
      <c r="CR156" s="39">
        <v>0</v>
      </c>
      <c r="CS156" s="39">
        <v>0</v>
      </c>
      <c r="CT156" s="39">
        <v>0</v>
      </c>
      <c r="CU156" s="39">
        <v>0</v>
      </c>
      <c r="CV156" s="39">
        <v>0</v>
      </c>
      <c r="CW156" s="39">
        <v>0</v>
      </c>
      <c r="CX156" s="39">
        <v>0</v>
      </c>
      <c r="CY156" s="39">
        <v>0</v>
      </c>
      <c r="CZ156" s="39">
        <v>0</v>
      </c>
      <c r="DA156" s="39">
        <v>0</v>
      </c>
      <c r="DB156" s="39">
        <v>0</v>
      </c>
      <c r="DC156" s="39">
        <v>0</v>
      </c>
      <c r="DD156" s="39">
        <v>0</v>
      </c>
      <c r="DE156" s="39">
        <v>0</v>
      </c>
      <c r="DF156" s="39">
        <v>0</v>
      </c>
      <c r="DG156" s="39">
        <v>0</v>
      </c>
      <c r="DH156" s="39">
        <v>0</v>
      </c>
      <c r="DI156" s="39">
        <v>0</v>
      </c>
      <c r="DJ156" s="39">
        <v>0</v>
      </c>
      <c r="DK156" s="39">
        <v>0</v>
      </c>
      <c r="DL156" s="39">
        <v>0</v>
      </c>
      <c r="DM156" s="39">
        <v>0</v>
      </c>
      <c r="DN156" s="39">
        <v>0</v>
      </c>
      <c r="DO156" s="39">
        <v>0</v>
      </c>
      <c r="DP156" s="39">
        <v>0</v>
      </c>
      <c r="DQ156" s="39">
        <v>0</v>
      </c>
      <c r="DR156" s="39">
        <v>0</v>
      </c>
      <c r="DS156" s="39">
        <v>0</v>
      </c>
      <c r="DT156" s="39">
        <v>0</v>
      </c>
      <c r="DU156" s="39">
        <v>0</v>
      </c>
    </row>
    <row r="157" spans="1:125" x14ac:dyDescent="0.25">
      <c r="A157" s="36"/>
      <c r="B157" s="88"/>
      <c r="C157" s="33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</row>
    <row r="158" spans="1:125" x14ac:dyDescent="0.25">
      <c r="A158" s="36"/>
      <c r="B158" s="88"/>
      <c r="C158" s="33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</row>
    <row r="159" spans="1:125" s="9" customFormat="1" x14ac:dyDescent="0.25">
      <c r="A159" s="160" t="s">
        <v>53</v>
      </c>
      <c r="B159" s="21"/>
      <c r="C159" s="22" t="s">
        <v>1</v>
      </c>
      <c r="D159" s="23">
        <v>41944</v>
      </c>
      <c r="E159" s="23">
        <v>41974</v>
      </c>
      <c r="F159" s="23">
        <v>42005</v>
      </c>
      <c r="G159" s="23">
        <v>42036</v>
      </c>
      <c r="H159" s="23">
        <v>42064</v>
      </c>
      <c r="I159" s="23">
        <v>42095</v>
      </c>
      <c r="J159" s="23">
        <v>42125</v>
      </c>
      <c r="K159" s="23">
        <v>42156</v>
      </c>
      <c r="L159" s="23">
        <v>42186</v>
      </c>
      <c r="M159" s="23">
        <v>42217</v>
      </c>
      <c r="N159" s="23">
        <v>42248</v>
      </c>
      <c r="O159" s="23">
        <v>42278</v>
      </c>
      <c r="P159" s="23">
        <v>42309</v>
      </c>
      <c r="Q159" s="23">
        <v>42339</v>
      </c>
      <c r="R159" s="23">
        <v>42370</v>
      </c>
      <c r="S159" s="23">
        <v>42401</v>
      </c>
      <c r="T159" s="23">
        <v>42430</v>
      </c>
      <c r="U159" s="23">
        <v>42461</v>
      </c>
      <c r="V159" s="23">
        <v>42491</v>
      </c>
      <c r="W159" s="23">
        <v>42522</v>
      </c>
      <c r="X159" s="23">
        <v>42552</v>
      </c>
      <c r="Y159" s="23">
        <v>42583</v>
      </c>
      <c r="Z159" s="23">
        <v>42614</v>
      </c>
      <c r="AA159" s="23">
        <v>42644</v>
      </c>
      <c r="AB159" s="23">
        <v>42675</v>
      </c>
      <c r="AC159" s="23">
        <v>42705</v>
      </c>
      <c r="AD159" s="23">
        <v>42736</v>
      </c>
      <c r="AE159" s="23">
        <v>42767</v>
      </c>
      <c r="AF159" s="23">
        <v>42795</v>
      </c>
      <c r="AG159" s="23">
        <v>42826</v>
      </c>
      <c r="AH159" s="23">
        <v>42856</v>
      </c>
      <c r="AI159" s="23">
        <v>42887</v>
      </c>
      <c r="AJ159" s="23">
        <v>42917</v>
      </c>
      <c r="AK159" s="23">
        <v>42948</v>
      </c>
      <c r="AL159" s="23">
        <v>42979</v>
      </c>
      <c r="AM159" s="23">
        <v>43009</v>
      </c>
      <c r="AN159" s="23">
        <v>43040</v>
      </c>
      <c r="AO159" s="23">
        <v>43070</v>
      </c>
      <c r="AP159" s="23">
        <v>43101</v>
      </c>
      <c r="AQ159" s="23">
        <v>43132</v>
      </c>
      <c r="AR159" s="23">
        <v>43160</v>
      </c>
      <c r="AS159" s="23">
        <v>43191</v>
      </c>
      <c r="AT159" s="23">
        <v>43221</v>
      </c>
      <c r="AU159" s="23">
        <v>43252</v>
      </c>
      <c r="AV159" s="23">
        <v>43282</v>
      </c>
      <c r="AW159" s="23">
        <v>43313</v>
      </c>
      <c r="AX159" s="23">
        <v>43344</v>
      </c>
      <c r="AY159" s="23">
        <v>43374</v>
      </c>
      <c r="AZ159" s="23">
        <v>43405</v>
      </c>
      <c r="BA159" s="23">
        <v>43435</v>
      </c>
      <c r="BB159" s="23">
        <v>43466</v>
      </c>
      <c r="BC159" s="23">
        <v>43497</v>
      </c>
      <c r="BD159" s="23">
        <v>43525</v>
      </c>
      <c r="BE159" s="23">
        <v>43556</v>
      </c>
      <c r="BF159" s="23">
        <v>43586</v>
      </c>
      <c r="BG159" s="23">
        <v>43617</v>
      </c>
      <c r="BH159" s="23">
        <v>43647</v>
      </c>
      <c r="BI159" s="23">
        <v>43678</v>
      </c>
      <c r="BJ159" s="23">
        <v>43709</v>
      </c>
      <c r="BK159" s="23">
        <v>43739</v>
      </c>
      <c r="BL159" s="23">
        <v>43770</v>
      </c>
      <c r="BM159" s="23">
        <v>43800</v>
      </c>
      <c r="BN159" s="23">
        <v>43831</v>
      </c>
      <c r="BO159" s="23">
        <v>43862</v>
      </c>
      <c r="BP159" s="23">
        <v>43891</v>
      </c>
      <c r="BQ159" s="23">
        <v>43922</v>
      </c>
      <c r="BR159" s="23">
        <v>43952</v>
      </c>
      <c r="BS159" s="23">
        <v>43983</v>
      </c>
      <c r="BT159" s="23">
        <v>44013</v>
      </c>
      <c r="BU159" s="23">
        <v>44044</v>
      </c>
      <c r="BV159" s="23">
        <v>44075</v>
      </c>
      <c r="BW159" s="23">
        <v>44105</v>
      </c>
      <c r="BX159" s="23">
        <v>44136</v>
      </c>
      <c r="BY159" s="23">
        <v>44166</v>
      </c>
      <c r="BZ159" s="23">
        <v>44197</v>
      </c>
      <c r="CA159" s="23">
        <v>44228</v>
      </c>
      <c r="CB159" s="23">
        <v>44256</v>
      </c>
      <c r="CC159" s="23">
        <v>44287</v>
      </c>
      <c r="CD159" s="23">
        <v>44317</v>
      </c>
      <c r="CE159" s="23">
        <v>44348</v>
      </c>
      <c r="CF159" s="23">
        <v>44378</v>
      </c>
      <c r="CG159" s="23">
        <v>44409</v>
      </c>
      <c r="CH159" s="23">
        <v>44440</v>
      </c>
      <c r="CI159" s="23">
        <v>44470</v>
      </c>
      <c r="CJ159" s="23">
        <v>44501</v>
      </c>
      <c r="CK159" s="23">
        <v>44531</v>
      </c>
      <c r="CL159" s="23">
        <v>44562</v>
      </c>
      <c r="CM159" s="23">
        <v>44593</v>
      </c>
      <c r="CN159" s="23">
        <v>44621</v>
      </c>
      <c r="CO159" s="23">
        <v>44652</v>
      </c>
      <c r="CP159" s="23">
        <v>44682</v>
      </c>
      <c r="CQ159" s="23">
        <v>44713</v>
      </c>
      <c r="CR159" s="23">
        <v>44743</v>
      </c>
      <c r="CS159" s="23">
        <v>44774</v>
      </c>
      <c r="CT159" s="23">
        <v>44805</v>
      </c>
      <c r="CU159" s="23">
        <v>44835</v>
      </c>
      <c r="CV159" s="23">
        <v>44866</v>
      </c>
      <c r="CW159" s="23">
        <v>44896</v>
      </c>
      <c r="CX159" s="23">
        <v>44927</v>
      </c>
      <c r="CY159" s="23">
        <v>44958</v>
      </c>
      <c r="CZ159" s="23">
        <v>44986</v>
      </c>
      <c r="DA159" s="23">
        <v>45017</v>
      </c>
      <c r="DB159" s="23">
        <v>45047</v>
      </c>
      <c r="DC159" s="23">
        <v>45078</v>
      </c>
      <c r="DD159" s="23">
        <v>45108</v>
      </c>
      <c r="DE159" s="23">
        <v>45139</v>
      </c>
      <c r="DF159" s="23">
        <v>45170</v>
      </c>
      <c r="DG159" s="23">
        <v>45200</v>
      </c>
      <c r="DH159" s="23">
        <v>45231</v>
      </c>
      <c r="DI159" s="23">
        <v>45261</v>
      </c>
      <c r="DJ159" s="23">
        <v>45292</v>
      </c>
      <c r="DK159" s="23">
        <v>45323</v>
      </c>
      <c r="DL159" s="23">
        <v>45352</v>
      </c>
      <c r="DM159" s="23">
        <v>45383</v>
      </c>
      <c r="DN159" s="23">
        <v>45413</v>
      </c>
      <c r="DO159" s="23">
        <v>45444</v>
      </c>
      <c r="DP159" s="23">
        <v>45474</v>
      </c>
      <c r="DQ159" s="23">
        <v>45505</v>
      </c>
      <c r="DR159" s="23">
        <v>45536</v>
      </c>
      <c r="DS159" s="23">
        <v>45566</v>
      </c>
      <c r="DT159" s="23">
        <v>45597</v>
      </c>
      <c r="DU159" s="23">
        <v>45627</v>
      </c>
    </row>
    <row r="160" spans="1:125" s="9" customFormat="1" x14ac:dyDescent="0.25">
      <c r="A160" s="36" t="s">
        <v>58</v>
      </c>
      <c r="B160" s="90">
        <v>0</v>
      </c>
      <c r="C160" s="44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</row>
    <row r="161" spans="1:125" s="9" customFormat="1" x14ac:dyDescent="0.25">
      <c r="A161" s="36" t="s">
        <v>121</v>
      </c>
      <c r="B161" s="90">
        <v>0</v>
      </c>
      <c r="C161" s="44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</row>
    <row r="162" spans="1:125" x14ac:dyDescent="0.25">
      <c r="A162" s="36" t="s">
        <v>53</v>
      </c>
      <c r="B162" s="88"/>
      <c r="C162" s="33"/>
      <c r="D162" s="89">
        <v>0</v>
      </c>
      <c r="E162" s="89">
        <v>0</v>
      </c>
      <c r="F162" s="89">
        <v>0</v>
      </c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89">
        <v>0</v>
      </c>
      <c r="Y162" s="89">
        <v>0</v>
      </c>
      <c r="Z162" s="89">
        <v>0</v>
      </c>
      <c r="AA162" s="89">
        <v>0</v>
      </c>
      <c r="AB162" s="89">
        <v>0</v>
      </c>
      <c r="AC162" s="89">
        <v>0</v>
      </c>
      <c r="AD162" s="89">
        <v>0</v>
      </c>
      <c r="AE162" s="89">
        <v>0</v>
      </c>
      <c r="AF162" s="89">
        <v>0</v>
      </c>
      <c r="AG162" s="89">
        <v>0</v>
      </c>
      <c r="AH162" s="89">
        <v>0</v>
      </c>
      <c r="AI162" s="89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</row>
    <row r="163" spans="1:125" s="72" customFormat="1" ht="12.75" hidden="1" x14ac:dyDescent="0.25">
      <c r="A163" s="67"/>
      <c r="B163" s="65"/>
      <c r="C163" s="74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</row>
    <row r="164" spans="1:125" s="72" customFormat="1" ht="12.75" x14ac:dyDescent="0.25">
      <c r="A164" s="67" t="s">
        <v>123</v>
      </c>
      <c r="B164" s="65"/>
      <c r="C164" s="74"/>
      <c r="D164" s="77">
        <v>0</v>
      </c>
      <c r="E164" s="77">
        <v>0</v>
      </c>
      <c r="F164" s="77">
        <v>0</v>
      </c>
      <c r="G164" s="77">
        <v>0</v>
      </c>
      <c r="H164" s="77">
        <v>0</v>
      </c>
      <c r="I164" s="77">
        <v>0</v>
      </c>
      <c r="J164" s="77">
        <v>0</v>
      </c>
      <c r="K164" s="77">
        <v>0</v>
      </c>
      <c r="L164" s="77">
        <v>0</v>
      </c>
      <c r="M164" s="77">
        <v>0</v>
      </c>
      <c r="N164" s="77">
        <v>0</v>
      </c>
      <c r="O164" s="77">
        <v>0</v>
      </c>
      <c r="P164" s="77">
        <v>0</v>
      </c>
      <c r="Q164" s="77">
        <v>0</v>
      </c>
      <c r="R164" s="77">
        <v>0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0</v>
      </c>
      <c r="AE164" s="77">
        <v>0</v>
      </c>
      <c r="AF164" s="77">
        <v>0</v>
      </c>
      <c r="AG164" s="77">
        <v>0</v>
      </c>
      <c r="AH164" s="77">
        <v>0</v>
      </c>
      <c r="AI164" s="77">
        <v>0</v>
      </c>
      <c r="AJ164" s="77">
        <v>0</v>
      </c>
      <c r="AK164" s="77">
        <v>0</v>
      </c>
      <c r="AL164" s="77">
        <v>0</v>
      </c>
      <c r="AM164" s="77">
        <v>0</v>
      </c>
      <c r="AN164" s="77">
        <v>0</v>
      </c>
      <c r="AO164" s="77">
        <v>0</v>
      </c>
      <c r="AP164" s="77">
        <v>0</v>
      </c>
      <c r="AQ164" s="77">
        <v>0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v>0</v>
      </c>
      <c r="BH164" s="77">
        <v>0</v>
      </c>
      <c r="BI164" s="77">
        <v>0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v>0</v>
      </c>
      <c r="CC164" s="77">
        <v>0</v>
      </c>
      <c r="CD164" s="77">
        <v>0</v>
      </c>
      <c r="CE164" s="77">
        <v>0</v>
      </c>
      <c r="CF164" s="77">
        <v>0</v>
      </c>
      <c r="CG164" s="77">
        <v>0</v>
      </c>
      <c r="CH164" s="77">
        <v>0</v>
      </c>
      <c r="CI164" s="77">
        <v>0</v>
      </c>
      <c r="CJ164" s="77">
        <v>0</v>
      </c>
      <c r="CK164" s="77">
        <v>0</v>
      </c>
      <c r="CL164" s="77">
        <v>0</v>
      </c>
      <c r="CM164" s="77">
        <v>0</v>
      </c>
      <c r="CN164" s="77">
        <v>0</v>
      </c>
      <c r="CO164" s="77">
        <v>0</v>
      </c>
      <c r="CP164" s="77">
        <v>0</v>
      </c>
      <c r="CQ164" s="77">
        <v>0</v>
      </c>
      <c r="CR164" s="77">
        <v>0</v>
      </c>
      <c r="CS164" s="77">
        <v>0</v>
      </c>
      <c r="CT164" s="77">
        <v>0</v>
      </c>
      <c r="CU164" s="77">
        <v>0</v>
      </c>
      <c r="CV164" s="77">
        <v>0</v>
      </c>
      <c r="CW164" s="77">
        <v>0</v>
      </c>
      <c r="CX164" s="77">
        <v>0</v>
      </c>
      <c r="CY164" s="77">
        <v>0</v>
      </c>
      <c r="CZ164" s="77">
        <v>0</v>
      </c>
      <c r="DA164" s="77">
        <v>0</v>
      </c>
      <c r="DB164" s="77">
        <v>0</v>
      </c>
      <c r="DC164" s="77">
        <v>0</v>
      </c>
      <c r="DD164" s="77">
        <v>0</v>
      </c>
      <c r="DE164" s="77">
        <v>0</v>
      </c>
      <c r="DF164" s="77">
        <v>0</v>
      </c>
      <c r="DG164" s="77">
        <v>0</v>
      </c>
      <c r="DH164" s="77">
        <v>0</v>
      </c>
      <c r="DI164" s="77">
        <v>0</v>
      </c>
      <c r="DJ164" s="77">
        <v>0</v>
      </c>
      <c r="DK164" s="77">
        <v>0</v>
      </c>
      <c r="DL164" s="77">
        <v>0</v>
      </c>
      <c r="DM164" s="77">
        <v>0</v>
      </c>
      <c r="DN164" s="77">
        <v>0</v>
      </c>
      <c r="DO164" s="77">
        <v>0</v>
      </c>
      <c r="DP164" s="77">
        <v>0</v>
      </c>
      <c r="DQ164" s="77">
        <v>0</v>
      </c>
      <c r="DR164" s="77">
        <v>0</v>
      </c>
      <c r="DS164" s="77">
        <v>0</v>
      </c>
      <c r="DT164" s="77">
        <v>0</v>
      </c>
      <c r="DU164" s="77">
        <v>0</v>
      </c>
    </row>
    <row r="165" spans="1:125" s="72" customFormat="1" ht="12.75" x14ac:dyDescent="0.25">
      <c r="A165" s="67" t="s">
        <v>122</v>
      </c>
      <c r="B165" s="65"/>
      <c r="C165" s="74"/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0</v>
      </c>
      <c r="BF165" s="77">
        <v>0</v>
      </c>
      <c r="BG165" s="77">
        <v>0</v>
      </c>
      <c r="BH165" s="77">
        <v>0</v>
      </c>
      <c r="BI165" s="77">
        <v>0</v>
      </c>
      <c r="BJ165" s="77">
        <v>0</v>
      </c>
      <c r="BK165" s="77">
        <v>0</v>
      </c>
      <c r="BL165" s="77">
        <v>0</v>
      </c>
      <c r="BM165" s="77">
        <v>0</v>
      </c>
      <c r="BN165" s="77">
        <v>0</v>
      </c>
      <c r="BO165" s="77">
        <v>0</v>
      </c>
      <c r="BP165" s="77">
        <v>0</v>
      </c>
      <c r="BQ165" s="77">
        <v>0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0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0</v>
      </c>
      <c r="DH165" s="77">
        <v>0</v>
      </c>
      <c r="DI165" s="77">
        <v>0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0</v>
      </c>
      <c r="DU165" s="77">
        <v>0</v>
      </c>
    </row>
    <row r="166" spans="1:125" s="72" customFormat="1" ht="12.75" x14ac:dyDescent="0.25">
      <c r="A166" s="67" t="s">
        <v>10</v>
      </c>
      <c r="B166" s="90">
        <v>0</v>
      </c>
      <c r="C166" s="74"/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0</v>
      </c>
      <c r="AY166" s="77">
        <v>0</v>
      </c>
      <c r="AZ166" s="77">
        <v>0</v>
      </c>
      <c r="BA166" s="77">
        <v>0</v>
      </c>
      <c r="BB166" s="77">
        <v>0</v>
      </c>
      <c r="BC166" s="77">
        <v>0</v>
      </c>
      <c r="BD166" s="77">
        <v>0</v>
      </c>
      <c r="BE166" s="77">
        <v>0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0</v>
      </c>
      <c r="BL166" s="77">
        <v>0</v>
      </c>
      <c r="BM166" s="77">
        <v>0</v>
      </c>
      <c r="BN166" s="77">
        <v>0</v>
      </c>
      <c r="BO166" s="77">
        <v>0</v>
      </c>
      <c r="BP166" s="77">
        <v>0</v>
      </c>
      <c r="BQ166" s="77">
        <v>0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0</v>
      </c>
      <c r="CQ166" s="77">
        <v>0</v>
      </c>
      <c r="CR166" s="77">
        <v>0</v>
      </c>
      <c r="CS166" s="77">
        <v>0</v>
      </c>
      <c r="CT166" s="77">
        <v>0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0</v>
      </c>
      <c r="DH166" s="77">
        <v>0</v>
      </c>
      <c r="DI166" s="77">
        <v>0</v>
      </c>
      <c r="DJ166" s="77">
        <v>0</v>
      </c>
      <c r="DK166" s="77">
        <v>0</v>
      </c>
      <c r="DL166" s="77">
        <v>0</v>
      </c>
      <c r="DM166" s="77">
        <v>0</v>
      </c>
      <c r="DN166" s="77">
        <v>0</v>
      </c>
      <c r="DO166" s="77">
        <v>0</v>
      </c>
      <c r="DP166" s="77">
        <v>0</v>
      </c>
      <c r="DQ166" s="77">
        <v>0</v>
      </c>
      <c r="DR166" s="77">
        <v>0</v>
      </c>
      <c r="DS166" s="77">
        <v>0</v>
      </c>
      <c r="DT166" s="77">
        <v>0</v>
      </c>
      <c r="DU166" s="77">
        <v>0</v>
      </c>
    </row>
    <row r="167" spans="1:125" s="72" customFormat="1" ht="12.75" x14ac:dyDescent="0.25">
      <c r="A167" s="67" t="s">
        <v>127</v>
      </c>
      <c r="B167" s="90">
        <v>0</v>
      </c>
      <c r="C167" s="74"/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v>0</v>
      </c>
      <c r="CC167" s="77">
        <v>0</v>
      </c>
      <c r="CD167" s="77">
        <v>0</v>
      </c>
      <c r="CE167" s="77">
        <v>0</v>
      </c>
      <c r="CF167" s="77">
        <v>0</v>
      </c>
      <c r="CG167" s="77">
        <v>0</v>
      </c>
      <c r="CH167" s="77">
        <v>0</v>
      </c>
      <c r="CI167" s="77">
        <v>0</v>
      </c>
      <c r="CJ167" s="77">
        <v>0</v>
      </c>
      <c r="CK167" s="77">
        <v>0</v>
      </c>
      <c r="CL167" s="77">
        <v>0</v>
      </c>
      <c r="CM167" s="77">
        <v>0</v>
      </c>
      <c r="CN167" s="77">
        <v>0</v>
      </c>
      <c r="CO167" s="77">
        <v>0</v>
      </c>
      <c r="CP167" s="77">
        <v>0</v>
      </c>
      <c r="CQ167" s="77">
        <v>0</v>
      </c>
      <c r="CR167" s="77">
        <v>0</v>
      </c>
      <c r="CS167" s="77">
        <v>0</v>
      </c>
      <c r="CT167" s="77">
        <v>0</v>
      </c>
      <c r="CU167" s="77">
        <v>0</v>
      </c>
      <c r="CV167" s="77">
        <v>0</v>
      </c>
      <c r="CW167" s="77">
        <v>0</v>
      </c>
      <c r="CX167" s="77">
        <v>0</v>
      </c>
      <c r="CY167" s="77">
        <v>0</v>
      </c>
      <c r="CZ167" s="77">
        <v>0</v>
      </c>
      <c r="DA167" s="77">
        <v>0</v>
      </c>
      <c r="DB167" s="77">
        <v>0</v>
      </c>
      <c r="DC167" s="77">
        <v>0</v>
      </c>
      <c r="DD167" s="77">
        <v>0</v>
      </c>
      <c r="DE167" s="77">
        <v>0</v>
      </c>
      <c r="DF167" s="77">
        <v>0</v>
      </c>
      <c r="DG167" s="77">
        <v>0</v>
      </c>
      <c r="DH167" s="77">
        <v>0</v>
      </c>
      <c r="DI167" s="77">
        <v>0</v>
      </c>
      <c r="DJ167" s="77">
        <v>0</v>
      </c>
      <c r="DK167" s="77">
        <v>0</v>
      </c>
      <c r="DL167" s="77">
        <v>0</v>
      </c>
      <c r="DM167" s="77">
        <v>0</v>
      </c>
      <c r="DN167" s="77">
        <v>0</v>
      </c>
      <c r="DO167" s="77">
        <v>0</v>
      </c>
      <c r="DP167" s="77">
        <v>0</v>
      </c>
      <c r="DQ167" s="77">
        <v>0</v>
      </c>
      <c r="DR167" s="77">
        <v>0</v>
      </c>
      <c r="DS167" s="77">
        <v>0</v>
      </c>
      <c r="DT167" s="77">
        <v>0</v>
      </c>
      <c r="DU167" s="77">
        <v>0</v>
      </c>
    </row>
    <row r="168" spans="1:125" ht="15.75" customHeight="1" x14ac:dyDescent="0.25">
      <c r="A168" s="4" t="s">
        <v>54</v>
      </c>
      <c r="B168" s="5"/>
      <c r="C168" s="35"/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0</v>
      </c>
      <c r="AI168" s="39">
        <v>0</v>
      </c>
      <c r="AJ168" s="39">
        <v>0</v>
      </c>
      <c r="AK168" s="39">
        <v>0</v>
      </c>
      <c r="AL168" s="39">
        <v>0</v>
      </c>
      <c r="AM168" s="39">
        <v>0</v>
      </c>
      <c r="AN168" s="39">
        <v>0</v>
      </c>
      <c r="AO168" s="39">
        <v>0</v>
      </c>
      <c r="AP168" s="39">
        <v>0</v>
      </c>
      <c r="AQ168" s="39">
        <v>0</v>
      </c>
      <c r="AR168" s="39">
        <v>0</v>
      </c>
      <c r="AS168" s="39">
        <v>0</v>
      </c>
      <c r="AT168" s="39">
        <v>0</v>
      </c>
      <c r="AU168" s="39">
        <v>0</v>
      </c>
      <c r="AV168" s="39">
        <v>0</v>
      </c>
      <c r="AW168" s="39">
        <v>0</v>
      </c>
      <c r="AX168" s="39">
        <v>0</v>
      </c>
      <c r="AY168" s="39">
        <v>0</v>
      </c>
      <c r="AZ168" s="39">
        <v>0</v>
      </c>
      <c r="BA168" s="39">
        <v>0</v>
      </c>
      <c r="BB168" s="39">
        <v>0</v>
      </c>
      <c r="BC168" s="39">
        <v>0</v>
      </c>
      <c r="BD168" s="39">
        <v>0</v>
      </c>
      <c r="BE168" s="39">
        <v>0</v>
      </c>
      <c r="BF168" s="39">
        <v>0</v>
      </c>
      <c r="BG168" s="39">
        <v>0</v>
      </c>
      <c r="BH168" s="39">
        <v>0</v>
      </c>
      <c r="BI168" s="39">
        <v>0</v>
      </c>
      <c r="BJ168" s="39">
        <v>0</v>
      </c>
      <c r="BK168" s="39">
        <v>0</v>
      </c>
      <c r="BL168" s="39">
        <v>0</v>
      </c>
      <c r="BM168" s="39">
        <v>0</v>
      </c>
      <c r="BN168" s="39">
        <v>0</v>
      </c>
      <c r="BO168" s="39">
        <v>0</v>
      </c>
      <c r="BP168" s="39">
        <v>0</v>
      </c>
      <c r="BQ168" s="39">
        <v>0</v>
      </c>
      <c r="BR168" s="39">
        <v>0</v>
      </c>
      <c r="BS168" s="39">
        <v>0</v>
      </c>
      <c r="BT168" s="39">
        <v>0</v>
      </c>
      <c r="BU168" s="39">
        <v>0</v>
      </c>
      <c r="BV168" s="39">
        <v>0</v>
      </c>
      <c r="BW168" s="39">
        <v>0</v>
      </c>
      <c r="BX168" s="39">
        <v>0</v>
      </c>
      <c r="BY168" s="39">
        <v>0</v>
      </c>
      <c r="BZ168" s="39">
        <v>0</v>
      </c>
      <c r="CA168" s="39">
        <v>0</v>
      </c>
      <c r="CB168" s="39">
        <v>0</v>
      </c>
      <c r="CC168" s="39">
        <v>0</v>
      </c>
      <c r="CD168" s="39">
        <v>0</v>
      </c>
      <c r="CE168" s="39">
        <v>0</v>
      </c>
      <c r="CF168" s="39">
        <v>0</v>
      </c>
      <c r="CG168" s="39">
        <v>0</v>
      </c>
      <c r="CH168" s="39">
        <v>0</v>
      </c>
      <c r="CI168" s="39">
        <v>0</v>
      </c>
      <c r="CJ168" s="39">
        <v>0</v>
      </c>
      <c r="CK168" s="39">
        <v>0</v>
      </c>
      <c r="CL168" s="39">
        <v>0</v>
      </c>
      <c r="CM168" s="39">
        <v>0</v>
      </c>
      <c r="CN168" s="39">
        <v>0</v>
      </c>
      <c r="CO168" s="39">
        <v>0</v>
      </c>
      <c r="CP168" s="39">
        <v>0</v>
      </c>
      <c r="CQ168" s="39">
        <v>0</v>
      </c>
      <c r="CR168" s="39">
        <v>0</v>
      </c>
      <c r="CS168" s="39">
        <v>0</v>
      </c>
      <c r="CT168" s="39">
        <v>0</v>
      </c>
      <c r="CU168" s="39">
        <v>0</v>
      </c>
      <c r="CV168" s="39">
        <v>0</v>
      </c>
      <c r="CW168" s="39">
        <v>0</v>
      </c>
      <c r="CX168" s="39">
        <v>0</v>
      </c>
      <c r="CY168" s="39">
        <v>0</v>
      </c>
      <c r="CZ168" s="39">
        <v>0</v>
      </c>
      <c r="DA168" s="39">
        <v>0</v>
      </c>
      <c r="DB168" s="39">
        <v>0</v>
      </c>
      <c r="DC168" s="39">
        <v>0</v>
      </c>
      <c r="DD168" s="39">
        <v>0</v>
      </c>
      <c r="DE168" s="39">
        <v>0</v>
      </c>
      <c r="DF168" s="39">
        <v>0</v>
      </c>
      <c r="DG168" s="39">
        <v>0</v>
      </c>
      <c r="DH168" s="39">
        <v>0</v>
      </c>
      <c r="DI168" s="39">
        <v>0</v>
      </c>
      <c r="DJ168" s="39">
        <v>0</v>
      </c>
      <c r="DK168" s="39">
        <v>0</v>
      </c>
      <c r="DL168" s="39">
        <v>0</v>
      </c>
      <c r="DM168" s="39">
        <v>0</v>
      </c>
      <c r="DN168" s="39">
        <v>0</v>
      </c>
      <c r="DO168" s="39">
        <v>0</v>
      </c>
      <c r="DP168" s="39">
        <v>0</v>
      </c>
      <c r="DQ168" s="39">
        <v>0</v>
      </c>
      <c r="DR168" s="39">
        <v>0</v>
      </c>
      <c r="DS168" s="39">
        <v>0</v>
      </c>
      <c r="DT168" s="39">
        <v>0</v>
      </c>
      <c r="DU168" s="39">
        <v>0</v>
      </c>
    </row>
    <row r="169" spans="1:125" x14ac:dyDescent="0.25"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1:125" x14ac:dyDescent="0.25"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1:125" x14ac:dyDescent="0.25"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1:125" x14ac:dyDescent="0.25"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1:125" x14ac:dyDescent="0.25"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1:125" x14ac:dyDescent="0.25"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1:125" x14ac:dyDescent="0.25"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1:125" x14ac:dyDescent="0.25"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3:63" x14ac:dyDescent="0.25"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3:63" x14ac:dyDescent="0.25"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3:63" x14ac:dyDescent="0.25"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3:63" x14ac:dyDescent="0.25"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3:63" x14ac:dyDescent="0.25"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3:63" x14ac:dyDescent="0.25"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3:63" x14ac:dyDescent="0.25"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3:63" x14ac:dyDescent="0.25"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3:63" x14ac:dyDescent="0.25"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3:63" x14ac:dyDescent="0.25"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3:63" x14ac:dyDescent="0.25"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3:63" x14ac:dyDescent="0.25"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3:63" x14ac:dyDescent="0.25"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3:63" x14ac:dyDescent="0.25"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3:63" x14ac:dyDescent="0.25"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3:63" x14ac:dyDescent="0.25"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3:63" x14ac:dyDescent="0.25"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3:63" x14ac:dyDescent="0.25"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3:63" x14ac:dyDescent="0.25"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3:63" x14ac:dyDescent="0.25"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3:63" x14ac:dyDescent="0.25"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3:63" x14ac:dyDescent="0.25"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3:63" x14ac:dyDescent="0.25"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3:63" x14ac:dyDescent="0.25"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3:63" x14ac:dyDescent="0.25"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3:63" x14ac:dyDescent="0.25"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3:63" x14ac:dyDescent="0.25"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3:63" x14ac:dyDescent="0.25"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3:63" x14ac:dyDescent="0.25"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3:63" x14ac:dyDescent="0.25"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3:63" x14ac:dyDescent="0.25"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3:63" x14ac:dyDescent="0.25"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3:63" x14ac:dyDescent="0.25"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3:63" x14ac:dyDescent="0.25"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3:63" x14ac:dyDescent="0.25"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3:63" x14ac:dyDescent="0.25"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3:63" x14ac:dyDescent="0.25"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3:63" x14ac:dyDescent="0.25"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3:63" x14ac:dyDescent="0.25"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3:63" x14ac:dyDescent="0.25"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3:63" x14ac:dyDescent="0.25"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3:63" x14ac:dyDescent="0.25"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3:63" x14ac:dyDescent="0.25"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3:63" x14ac:dyDescent="0.25"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3:63" x14ac:dyDescent="0.25"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3:63" x14ac:dyDescent="0.25"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3:63" x14ac:dyDescent="0.25"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3:63" x14ac:dyDescent="0.25"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3:63" x14ac:dyDescent="0.25"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3:63" x14ac:dyDescent="0.25"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3:63" x14ac:dyDescent="0.25"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3:63" x14ac:dyDescent="0.25"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3:63" x14ac:dyDescent="0.25"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3:63" x14ac:dyDescent="0.25"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3:63" x14ac:dyDescent="0.25"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3:63" x14ac:dyDescent="0.25"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3:63" x14ac:dyDescent="0.25"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3:63" x14ac:dyDescent="0.25"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3:63" x14ac:dyDescent="0.25"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3:63" x14ac:dyDescent="0.25"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3:63" x14ac:dyDescent="0.25"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3:63" x14ac:dyDescent="0.25"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3:63" x14ac:dyDescent="0.25"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3:63" x14ac:dyDescent="0.25"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3:63" x14ac:dyDescent="0.25"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3:63" x14ac:dyDescent="0.25"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3:63" x14ac:dyDescent="0.25"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3:63" x14ac:dyDescent="0.25"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3:63" x14ac:dyDescent="0.25"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3:63" x14ac:dyDescent="0.25"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3:63" x14ac:dyDescent="0.25"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3:63" x14ac:dyDescent="0.25"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3:63" x14ac:dyDescent="0.25"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3:63" x14ac:dyDescent="0.25"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3:63" x14ac:dyDescent="0.25"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3:63" x14ac:dyDescent="0.25"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3:63" x14ac:dyDescent="0.25"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3:63" x14ac:dyDescent="0.25"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3:63" x14ac:dyDescent="0.25"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3:63" x14ac:dyDescent="0.25"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3:63" x14ac:dyDescent="0.25"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3:63" x14ac:dyDescent="0.25"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3:63" x14ac:dyDescent="0.25"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3:63" x14ac:dyDescent="0.25"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3:63" x14ac:dyDescent="0.25"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3:63" x14ac:dyDescent="0.25"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3:63" x14ac:dyDescent="0.25"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3:63" x14ac:dyDescent="0.25"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3:63" x14ac:dyDescent="0.25"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3:63" x14ac:dyDescent="0.25"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3:63" x14ac:dyDescent="0.25"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3:63" x14ac:dyDescent="0.25"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3:63" x14ac:dyDescent="0.25"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3:63" x14ac:dyDescent="0.25"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3:63" x14ac:dyDescent="0.25"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3:63" x14ac:dyDescent="0.25"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3:63" x14ac:dyDescent="0.25"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3:63" x14ac:dyDescent="0.25"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3:63" x14ac:dyDescent="0.25"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3:63" x14ac:dyDescent="0.25"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3:63" x14ac:dyDescent="0.25"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3:63" x14ac:dyDescent="0.25"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3:63" x14ac:dyDescent="0.25"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3:63" x14ac:dyDescent="0.25"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3:63" x14ac:dyDescent="0.25"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3:63" x14ac:dyDescent="0.25"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3:63" x14ac:dyDescent="0.25"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3:63" x14ac:dyDescent="0.25"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3:63" x14ac:dyDescent="0.25"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3:63" x14ac:dyDescent="0.25"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3:63" x14ac:dyDescent="0.25"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3:63" x14ac:dyDescent="0.25"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3:63" x14ac:dyDescent="0.25"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3:63" x14ac:dyDescent="0.25"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3:63" x14ac:dyDescent="0.25"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3:63" x14ac:dyDescent="0.25"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3:63" x14ac:dyDescent="0.25"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3:63" x14ac:dyDescent="0.25"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3:63" x14ac:dyDescent="0.25"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3:63" x14ac:dyDescent="0.25"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3:63" x14ac:dyDescent="0.25"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3:63" x14ac:dyDescent="0.25"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3:63" x14ac:dyDescent="0.25"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3:63" x14ac:dyDescent="0.25"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3:63" x14ac:dyDescent="0.25"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3:63" x14ac:dyDescent="0.25"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3:63" x14ac:dyDescent="0.25"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3:63" x14ac:dyDescent="0.25"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3:63" x14ac:dyDescent="0.25"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3:63" x14ac:dyDescent="0.25"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3:63" x14ac:dyDescent="0.25"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3:63" x14ac:dyDescent="0.25"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3:63" x14ac:dyDescent="0.25"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3:63" x14ac:dyDescent="0.25"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3:63" x14ac:dyDescent="0.25"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3:63" x14ac:dyDescent="0.25"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3:63" x14ac:dyDescent="0.25"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3:63" x14ac:dyDescent="0.25"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3:63" x14ac:dyDescent="0.25"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3:63" x14ac:dyDescent="0.25"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3:63" x14ac:dyDescent="0.25"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3:63" x14ac:dyDescent="0.25"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3:63" x14ac:dyDescent="0.25"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3:63" x14ac:dyDescent="0.25"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3:63" x14ac:dyDescent="0.25"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3:63" x14ac:dyDescent="0.25"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3:63" x14ac:dyDescent="0.25"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3:63" x14ac:dyDescent="0.25"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3:63" x14ac:dyDescent="0.25"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3:63" x14ac:dyDescent="0.25"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3:63" x14ac:dyDescent="0.25"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3:63" x14ac:dyDescent="0.25"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3:63" x14ac:dyDescent="0.25"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3:63" x14ac:dyDescent="0.25"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3:63" x14ac:dyDescent="0.25"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3:63" x14ac:dyDescent="0.25"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3:63" x14ac:dyDescent="0.25"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3:63" x14ac:dyDescent="0.25"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3:63" x14ac:dyDescent="0.25"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3:63" x14ac:dyDescent="0.25"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3:63" x14ac:dyDescent="0.25"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3:63" x14ac:dyDescent="0.25"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3:63" x14ac:dyDescent="0.25"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3:63" x14ac:dyDescent="0.25"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3:63" x14ac:dyDescent="0.25"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3:63" x14ac:dyDescent="0.25"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3:63" x14ac:dyDescent="0.25"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3:63" x14ac:dyDescent="0.25"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3:63" x14ac:dyDescent="0.25"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3:63" x14ac:dyDescent="0.25"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3:63" x14ac:dyDescent="0.25"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3:63" x14ac:dyDescent="0.25"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3:63" x14ac:dyDescent="0.25"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3:63" x14ac:dyDescent="0.25"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3:63" x14ac:dyDescent="0.25"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3:63" x14ac:dyDescent="0.25"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3:63" x14ac:dyDescent="0.25"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3:63" x14ac:dyDescent="0.25"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3:63" x14ac:dyDescent="0.25"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3:63" x14ac:dyDescent="0.25"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3:63" x14ac:dyDescent="0.25"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3:63" x14ac:dyDescent="0.25"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3:63" x14ac:dyDescent="0.25"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3:63" x14ac:dyDescent="0.25"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3:63" x14ac:dyDescent="0.25"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3:63" x14ac:dyDescent="0.25"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3:63" x14ac:dyDescent="0.25"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3:63" x14ac:dyDescent="0.25"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3:63" x14ac:dyDescent="0.25"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3:63" x14ac:dyDescent="0.25"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3:63" x14ac:dyDescent="0.25"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3:63" x14ac:dyDescent="0.25"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3:63" x14ac:dyDescent="0.25"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3:63" x14ac:dyDescent="0.25"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3:63" x14ac:dyDescent="0.25"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3:63" x14ac:dyDescent="0.25"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3:63" x14ac:dyDescent="0.25"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3:63" x14ac:dyDescent="0.25"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3:63" x14ac:dyDescent="0.25"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3:63" x14ac:dyDescent="0.25"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3:63" x14ac:dyDescent="0.25"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3:63" x14ac:dyDescent="0.25"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3:63" x14ac:dyDescent="0.25"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3:63" x14ac:dyDescent="0.25"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3:63" x14ac:dyDescent="0.25"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3:63" x14ac:dyDescent="0.25"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3:63" x14ac:dyDescent="0.25"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3:63" x14ac:dyDescent="0.25"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3:63" x14ac:dyDescent="0.25"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3:63" x14ac:dyDescent="0.25"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3:63" x14ac:dyDescent="0.25"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3:63" x14ac:dyDescent="0.25"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3:63" x14ac:dyDescent="0.25"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3:63" x14ac:dyDescent="0.25"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3:63" x14ac:dyDescent="0.25"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3:63" x14ac:dyDescent="0.25"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3:63" x14ac:dyDescent="0.25"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3:63" x14ac:dyDescent="0.25"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3:63" x14ac:dyDescent="0.25"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3:63" x14ac:dyDescent="0.25"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3:63" x14ac:dyDescent="0.25"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3:63" x14ac:dyDescent="0.25"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3:63" x14ac:dyDescent="0.25"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3:63" x14ac:dyDescent="0.25"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3:63" x14ac:dyDescent="0.25"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3:63" x14ac:dyDescent="0.25"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3:63" x14ac:dyDescent="0.25"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3:63" x14ac:dyDescent="0.25"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3:63" x14ac:dyDescent="0.25"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3:63" x14ac:dyDescent="0.25"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3:63" x14ac:dyDescent="0.25"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3:63" x14ac:dyDescent="0.25"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3:63" x14ac:dyDescent="0.25"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3:63" x14ac:dyDescent="0.25"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3:63" x14ac:dyDescent="0.25"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3:63" x14ac:dyDescent="0.25"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3:63" x14ac:dyDescent="0.25"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3:63" x14ac:dyDescent="0.25"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3:63" x14ac:dyDescent="0.25"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3:63" x14ac:dyDescent="0.25"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3:63" x14ac:dyDescent="0.25"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3:63" x14ac:dyDescent="0.25"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3:63" x14ac:dyDescent="0.25"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3:63" x14ac:dyDescent="0.25"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3:63" x14ac:dyDescent="0.25"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3:63" x14ac:dyDescent="0.25"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3:63" x14ac:dyDescent="0.25"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3:63" x14ac:dyDescent="0.25"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3:63" x14ac:dyDescent="0.25"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3:63" x14ac:dyDescent="0.25"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3:63" x14ac:dyDescent="0.25"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3:63" x14ac:dyDescent="0.25"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3:63" x14ac:dyDescent="0.25"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3:63" x14ac:dyDescent="0.25"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3:63" x14ac:dyDescent="0.25"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3:63" x14ac:dyDescent="0.25"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3:63" x14ac:dyDescent="0.25"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3:63" x14ac:dyDescent="0.25"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3:63" x14ac:dyDescent="0.25"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3:63" x14ac:dyDescent="0.25"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3:63" x14ac:dyDescent="0.25"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3:63" x14ac:dyDescent="0.25"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3:63" x14ac:dyDescent="0.25"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3:63" x14ac:dyDescent="0.25"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3:63" x14ac:dyDescent="0.25"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3:63" x14ac:dyDescent="0.25"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3:63" x14ac:dyDescent="0.25"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3:63" x14ac:dyDescent="0.25"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3:63" x14ac:dyDescent="0.25"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3:63" x14ac:dyDescent="0.25"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3:63" x14ac:dyDescent="0.25"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3:63" x14ac:dyDescent="0.25"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3:63" x14ac:dyDescent="0.25"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3:63" x14ac:dyDescent="0.25"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3:63" x14ac:dyDescent="0.25"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3:63" x14ac:dyDescent="0.25"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3:63" x14ac:dyDescent="0.25"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3:63" x14ac:dyDescent="0.25"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3:63" x14ac:dyDescent="0.25"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3:63" x14ac:dyDescent="0.25"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3:63" x14ac:dyDescent="0.25"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3:63" x14ac:dyDescent="0.25"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3:63" x14ac:dyDescent="0.25"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3:63" x14ac:dyDescent="0.25"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3:63" x14ac:dyDescent="0.25"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3:63" x14ac:dyDescent="0.25"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3:63" x14ac:dyDescent="0.25"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3:63" x14ac:dyDescent="0.25"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3:63" x14ac:dyDescent="0.25"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3:63" x14ac:dyDescent="0.25"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3:63" x14ac:dyDescent="0.25"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3:63" x14ac:dyDescent="0.25"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3:63" x14ac:dyDescent="0.25"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3:63" x14ac:dyDescent="0.25"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3:63" x14ac:dyDescent="0.25"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3:63" x14ac:dyDescent="0.25"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3:63" x14ac:dyDescent="0.25"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3:63" x14ac:dyDescent="0.25"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3:63" x14ac:dyDescent="0.25"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3:63" x14ac:dyDescent="0.25"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3:63" x14ac:dyDescent="0.25"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3:63" x14ac:dyDescent="0.25"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3:63" x14ac:dyDescent="0.25"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3:63" x14ac:dyDescent="0.25"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3:63" x14ac:dyDescent="0.25"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3:63" x14ac:dyDescent="0.25"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3:63" x14ac:dyDescent="0.25"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3:63" x14ac:dyDescent="0.25"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3:63" x14ac:dyDescent="0.25"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3:63" x14ac:dyDescent="0.25"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3:63" x14ac:dyDescent="0.25"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3:63" x14ac:dyDescent="0.25"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3:63" x14ac:dyDescent="0.25"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3:63" x14ac:dyDescent="0.25"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3:63" x14ac:dyDescent="0.25"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3:63" x14ac:dyDescent="0.25"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3:63" x14ac:dyDescent="0.25"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3:63" x14ac:dyDescent="0.25"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3:63" x14ac:dyDescent="0.25"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3:63" x14ac:dyDescent="0.25"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3:63" x14ac:dyDescent="0.25"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3:63" x14ac:dyDescent="0.25"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3:63" x14ac:dyDescent="0.25"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3:63" x14ac:dyDescent="0.25"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3:63" x14ac:dyDescent="0.25"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3:63" x14ac:dyDescent="0.25"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3:63" x14ac:dyDescent="0.25"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3:63" x14ac:dyDescent="0.25"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3:63" x14ac:dyDescent="0.25"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3:63" x14ac:dyDescent="0.25"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3:63" x14ac:dyDescent="0.25"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3:63" x14ac:dyDescent="0.25"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3:63" x14ac:dyDescent="0.25"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3:63" x14ac:dyDescent="0.25"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3:63" x14ac:dyDescent="0.25"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3:63" x14ac:dyDescent="0.25"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3:63" x14ac:dyDescent="0.25"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3:63" x14ac:dyDescent="0.25"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3:63" x14ac:dyDescent="0.25"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3:63" x14ac:dyDescent="0.25"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3:63" x14ac:dyDescent="0.25"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3:63" x14ac:dyDescent="0.25"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3:63" x14ac:dyDescent="0.25"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3:63" x14ac:dyDescent="0.25"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3:63" x14ac:dyDescent="0.25"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3:63" x14ac:dyDescent="0.25"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3:63" x14ac:dyDescent="0.25"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3:63" x14ac:dyDescent="0.25"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3:63" x14ac:dyDescent="0.25"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3:63" x14ac:dyDescent="0.25"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3:63" x14ac:dyDescent="0.25"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3:63" x14ac:dyDescent="0.25"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3:63" x14ac:dyDescent="0.25"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3:63" x14ac:dyDescent="0.25"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3:63" x14ac:dyDescent="0.25"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3:63" x14ac:dyDescent="0.25"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3:63" x14ac:dyDescent="0.25"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3:63" x14ac:dyDescent="0.25"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3:63" x14ac:dyDescent="0.25"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3:63" x14ac:dyDescent="0.25"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3:63" x14ac:dyDescent="0.25"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3:63" x14ac:dyDescent="0.25"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3:63" x14ac:dyDescent="0.25"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3:63" x14ac:dyDescent="0.25"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3:63" x14ac:dyDescent="0.25"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3:63" x14ac:dyDescent="0.25"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3:63" x14ac:dyDescent="0.25"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3:63" x14ac:dyDescent="0.25"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3:63" x14ac:dyDescent="0.25"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3:63" x14ac:dyDescent="0.25"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3:63" x14ac:dyDescent="0.25"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3:63" x14ac:dyDescent="0.25"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3:63" x14ac:dyDescent="0.25"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3:63" x14ac:dyDescent="0.25"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3:63" x14ac:dyDescent="0.25"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3:63" x14ac:dyDescent="0.25"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3:63" x14ac:dyDescent="0.25"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3:63" x14ac:dyDescent="0.25"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3:63" x14ac:dyDescent="0.25"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3:63" x14ac:dyDescent="0.25"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3:63" x14ac:dyDescent="0.25"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3:63" x14ac:dyDescent="0.25"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3:63" x14ac:dyDescent="0.25"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3:63" x14ac:dyDescent="0.25"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3:63" x14ac:dyDescent="0.25"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3:63" x14ac:dyDescent="0.25"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3:63" x14ac:dyDescent="0.25"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3:63" x14ac:dyDescent="0.25"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3:63" x14ac:dyDescent="0.25"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3:63" x14ac:dyDescent="0.25"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3:63" x14ac:dyDescent="0.25"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3:63" x14ac:dyDescent="0.25"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3:63" x14ac:dyDescent="0.25"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3:63" x14ac:dyDescent="0.25"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3:63" x14ac:dyDescent="0.25"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3:63" x14ac:dyDescent="0.25"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3:63" x14ac:dyDescent="0.25"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3:63" x14ac:dyDescent="0.25"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3:63" x14ac:dyDescent="0.25"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3:63" x14ac:dyDescent="0.25"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3:63" x14ac:dyDescent="0.25"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3:63" x14ac:dyDescent="0.25"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3:63" x14ac:dyDescent="0.25"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3:63" x14ac:dyDescent="0.25"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3:63" x14ac:dyDescent="0.25"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3:63" x14ac:dyDescent="0.25"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3:63" x14ac:dyDescent="0.25"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3:63" x14ac:dyDescent="0.25"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3:63" x14ac:dyDescent="0.25"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3:63" x14ac:dyDescent="0.25"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3:63" x14ac:dyDescent="0.25"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3:63" x14ac:dyDescent="0.25"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3:63" x14ac:dyDescent="0.25"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3:63" x14ac:dyDescent="0.25"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3:63" x14ac:dyDescent="0.25"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3:63" x14ac:dyDescent="0.25"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3:63" x14ac:dyDescent="0.25"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3:63" x14ac:dyDescent="0.25"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3:63" x14ac:dyDescent="0.25"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3:63" x14ac:dyDescent="0.25"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3:63" x14ac:dyDescent="0.25"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3:63" x14ac:dyDescent="0.25"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3:63" x14ac:dyDescent="0.25"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3:63" x14ac:dyDescent="0.25"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3:63" x14ac:dyDescent="0.25"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3:63" x14ac:dyDescent="0.25"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3:63" x14ac:dyDescent="0.25"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3:63" x14ac:dyDescent="0.25"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3:63" x14ac:dyDescent="0.25"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3:63" x14ac:dyDescent="0.25"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3:63" x14ac:dyDescent="0.25"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3:63" x14ac:dyDescent="0.25"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3:63" x14ac:dyDescent="0.25"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3:63" x14ac:dyDescent="0.25"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3:63" x14ac:dyDescent="0.25"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3:63" x14ac:dyDescent="0.25"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3:63" x14ac:dyDescent="0.25"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3:63" x14ac:dyDescent="0.25"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3:63" x14ac:dyDescent="0.25"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3:63" x14ac:dyDescent="0.25"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3:63" x14ac:dyDescent="0.25"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3:63" x14ac:dyDescent="0.25"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3:63" x14ac:dyDescent="0.25"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3:63" x14ac:dyDescent="0.25"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3:63" x14ac:dyDescent="0.25"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3:63" x14ac:dyDescent="0.25"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3:63" x14ac:dyDescent="0.25"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3:63" x14ac:dyDescent="0.25"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3:63" x14ac:dyDescent="0.25"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3:63" x14ac:dyDescent="0.25"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3:63" x14ac:dyDescent="0.25"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3:63" x14ac:dyDescent="0.25"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3:63" x14ac:dyDescent="0.25"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3:63" x14ac:dyDescent="0.25"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3:63" x14ac:dyDescent="0.25"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3:63" x14ac:dyDescent="0.25"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3:63" x14ac:dyDescent="0.25"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3:63" x14ac:dyDescent="0.25"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3:63" x14ac:dyDescent="0.25"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3:63" x14ac:dyDescent="0.25"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3:63" x14ac:dyDescent="0.25"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3:63" x14ac:dyDescent="0.25"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3:63" x14ac:dyDescent="0.25"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3:63" x14ac:dyDescent="0.25"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3:63" x14ac:dyDescent="0.25"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3:63" x14ac:dyDescent="0.25"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3:63" x14ac:dyDescent="0.25"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3:63" x14ac:dyDescent="0.25"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3:63" x14ac:dyDescent="0.25"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3:63" x14ac:dyDescent="0.25"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3:63" x14ac:dyDescent="0.25"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3:63" x14ac:dyDescent="0.25"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3:63" x14ac:dyDescent="0.25"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3:63" x14ac:dyDescent="0.25"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3:63" x14ac:dyDescent="0.25"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3:63" x14ac:dyDescent="0.25"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3:63" x14ac:dyDescent="0.25"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3:63" x14ac:dyDescent="0.25"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3:63" x14ac:dyDescent="0.25"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3:63" x14ac:dyDescent="0.25"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3:63" x14ac:dyDescent="0.25"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3:63" x14ac:dyDescent="0.25"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3:63" x14ac:dyDescent="0.25"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3:63" x14ac:dyDescent="0.25"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3:63" x14ac:dyDescent="0.25"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3:63" x14ac:dyDescent="0.25"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3:63" x14ac:dyDescent="0.25"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3:63" x14ac:dyDescent="0.25"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3:63" x14ac:dyDescent="0.25"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3:63" x14ac:dyDescent="0.25"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3:63" x14ac:dyDescent="0.25"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3:63" x14ac:dyDescent="0.25"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3:63" x14ac:dyDescent="0.25"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3:63" x14ac:dyDescent="0.25"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3:63" x14ac:dyDescent="0.25"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3:63" x14ac:dyDescent="0.25"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3:63" x14ac:dyDescent="0.25"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3:63" x14ac:dyDescent="0.25"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3:63" x14ac:dyDescent="0.25"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3:63" x14ac:dyDescent="0.25"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3:63" x14ac:dyDescent="0.25"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3:63" x14ac:dyDescent="0.25"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3:63" x14ac:dyDescent="0.25"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3:63" x14ac:dyDescent="0.25"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3:63" x14ac:dyDescent="0.25"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3:63" x14ac:dyDescent="0.25"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3:63" x14ac:dyDescent="0.25"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3:63" x14ac:dyDescent="0.25"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3:63" x14ac:dyDescent="0.25"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3:63" x14ac:dyDescent="0.25"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3:63" x14ac:dyDescent="0.25"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3:63" x14ac:dyDescent="0.25"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3:63" x14ac:dyDescent="0.25"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3:63" x14ac:dyDescent="0.25"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3:63" x14ac:dyDescent="0.25"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3:63" x14ac:dyDescent="0.25"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3:63" x14ac:dyDescent="0.25"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3:63" x14ac:dyDescent="0.25"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3:63" x14ac:dyDescent="0.25"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3:63" x14ac:dyDescent="0.25"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3:63" x14ac:dyDescent="0.25"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3:63" x14ac:dyDescent="0.25"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3:63" x14ac:dyDescent="0.25"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3:63" x14ac:dyDescent="0.25"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3:63" x14ac:dyDescent="0.25"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3:63" x14ac:dyDescent="0.25"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3:63" x14ac:dyDescent="0.25"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3:63" x14ac:dyDescent="0.25"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3:63" x14ac:dyDescent="0.25"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3:63" x14ac:dyDescent="0.25"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3:63" x14ac:dyDescent="0.25"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3:63" x14ac:dyDescent="0.25"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3:63" x14ac:dyDescent="0.25"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3:63" x14ac:dyDescent="0.25"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3:63" x14ac:dyDescent="0.25"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3:63" x14ac:dyDescent="0.25"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3:63" x14ac:dyDescent="0.25"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3:63" x14ac:dyDescent="0.25"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3:63" x14ac:dyDescent="0.25"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3:63" x14ac:dyDescent="0.25"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3:63" x14ac:dyDescent="0.25"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3:63" x14ac:dyDescent="0.25"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3:63" x14ac:dyDescent="0.25"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3:63" x14ac:dyDescent="0.25"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3:63" x14ac:dyDescent="0.25"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3:63" x14ac:dyDescent="0.25"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3:63" x14ac:dyDescent="0.25"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3:63" x14ac:dyDescent="0.25"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3:63" x14ac:dyDescent="0.25"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3:63" x14ac:dyDescent="0.25"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3:63" x14ac:dyDescent="0.25"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3:63" x14ac:dyDescent="0.25"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3:63" x14ac:dyDescent="0.25"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3:63" x14ac:dyDescent="0.25"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3:63" x14ac:dyDescent="0.25"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3:63" x14ac:dyDescent="0.25"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3:63" x14ac:dyDescent="0.25"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3:63" x14ac:dyDescent="0.25"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3:63" x14ac:dyDescent="0.25"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3:63" x14ac:dyDescent="0.25"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3:63" x14ac:dyDescent="0.25"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3:63" x14ac:dyDescent="0.25"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3:63" x14ac:dyDescent="0.25"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3:63" x14ac:dyDescent="0.25"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3:63" x14ac:dyDescent="0.25"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3:63" x14ac:dyDescent="0.25"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3:63" x14ac:dyDescent="0.25"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3:63" x14ac:dyDescent="0.25"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3:63" x14ac:dyDescent="0.25"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3:63" x14ac:dyDescent="0.25"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3:63" x14ac:dyDescent="0.25"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3:63" x14ac:dyDescent="0.25"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3:63" x14ac:dyDescent="0.25"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3:63" x14ac:dyDescent="0.25"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3:63" x14ac:dyDescent="0.25"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3:63" x14ac:dyDescent="0.25"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3:63" x14ac:dyDescent="0.25"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3:63" x14ac:dyDescent="0.25"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3:63" x14ac:dyDescent="0.25"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3:63" x14ac:dyDescent="0.25"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3:63" x14ac:dyDescent="0.25"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3:63" x14ac:dyDescent="0.25"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3:63" x14ac:dyDescent="0.25"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3:63" x14ac:dyDescent="0.25"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3:63" x14ac:dyDescent="0.25"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3:63" x14ac:dyDescent="0.25"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3:63" x14ac:dyDescent="0.25"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3:63" x14ac:dyDescent="0.25"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3:63" x14ac:dyDescent="0.25"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3:63" x14ac:dyDescent="0.25"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3:63" x14ac:dyDescent="0.25"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3:63" x14ac:dyDescent="0.25"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3:63" x14ac:dyDescent="0.25"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3:63" x14ac:dyDescent="0.25"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3:63" x14ac:dyDescent="0.25"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3:63" x14ac:dyDescent="0.25"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3:63" x14ac:dyDescent="0.25"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3:63" x14ac:dyDescent="0.25"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3:63" x14ac:dyDescent="0.25"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3:63" x14ac:dyDescent="0.25"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3:63" x14ac:dyDescent="0.25"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3:63" x14ac:dyDescent="0.25"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3:63" x14ac:dyDescent="0.25"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3:63" x14ac:dyDescent="0.25"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3:63" x14ac:dyDescent="0.25"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3:63" x14ac:dyDescent="0.25"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3:63" x14ac:dyDescent="0.25"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3:63" x14ac:dyDescent="0.25"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3:63" x14ac:dyDescent="0.25"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3:63" x14ac:dyDescent="0.25"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3:63" x14ac:dyDescent="0.25"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3:63" x14ac:dyDescent="0.25"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3:63" x14ac:dyDescent="0.25"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3:63" x14ac:dyDescent="0.25"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3:63" x14ac:dyDescent="0.25"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3:63" x14ac:dyDescent="0.25"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3:63" x14ac:dyDescent="0.25"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3:63" x14ac:dyDescent="0.25"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3:63" x14ac:dyDescent="0.25"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3:63" x14ac:dyDescent="0.25"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3:63" x14ac:dyDescent="0.25"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3:63" x14ac:dyDescent="0.25"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3:63" x14ac:dyDescent="0.25"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3:63" x14ac:dyDescent="0.25"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3:63" x14ac:dyDescent="0.25"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3:63" x14ac:dyDescent="0.25"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3:63" x14ac:dyDescent="0.25"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3:63" x14ac:dyDescent="0.25"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3:63" x14ac:dyDescent="0.25"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3:63" x14ac:dyDescent="0.25"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3:63" x14ac:dyDescent="0.25"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3:63" x14ac:dyDescent="0.25"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3:63" x14ac:dyDescent="0.25"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3:63" x14ac:dyDescent="0.25"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3:63" x14ac:dyDescent="0.25"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3:63" x14ac:dyDescent="0.25"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3:63" x14ac:dyDescent="0.25"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3:63" x14ac:dyDescent="0.25"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3:63" x14ac:dyDescent="0.25"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3:63" x14ac:dyDescent="0.25"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3:63" x14ac:dyDescent="0.25"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3:63" x14ac:dyDescent="0.25"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3:63" x14ac:dyDescent="0.25"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3:63" x14ac:dyDescent="0.25"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3:63" x14ac:dyDescent="0.25"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3:63" x14ac:dyDescent="0.25"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3:63" x14ac:dyDescent="0.25"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3:63" x14ac:dyDescent="0.25"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3:63" x14ac:dyDescent="0.25"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3:63" x14ac:dyDescent="0.25"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3:63" x14ac:dyDescent="0.25"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3:63" x14ac:dyDescent="0.25"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3:63" x14ac:dyDescent="0.25"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3:63" x14ac:dyDescent="0.25"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3:63" x14ac:dyDescent="0.25"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3:63" x14ac:dyDescent="0.25"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3:63" x14ac:dyDescent="0.25"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3:63" x14ac:dyDescent="0.25"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3:63" x14ac:dyDescent="0.25"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3:63" x14ac:dyDescent="0.25"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3:63" x14ac:dyDescent="0.25"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3:63" x14ac:dyDescent="0.25"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3:63" x14ac:dyDescent="0.25"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3:63" x14ac:dyDescent="0.25"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3:63" x14ac:dyDescent="0.25"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3:63" x14ac:dyDescent="0.25"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3:63" x14ac:dyDescent="0.25"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3:63" x14ac:dyDescent="0.25"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3:63" x14ac:dyDescent="0.25"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3:63" x14ac:dyDescent="0.25"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3:63" x14ac:dyDescent="0.25"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3:63" x14ac:dyDescent="0.25"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3:63" x14ac:dyDescent="0.25"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3:63" x14ac:dyDescent="0.25"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3:63" x14ac:dyDescent="0.25"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3:63" x14ac:dyDescent="0.25"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3:63" x14ac:dyDescent="0.25"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3:63" x14ac:dyDescent="0.25"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3:63" x14ac:dyDescent="0.25"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3:63" x14ac:dyDescent="0.25"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3:63" x14ac:dyDescent="0.25"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3:63" x14ac:dyDescent="0.25"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3:63" x14ac:dyDescent="0.25"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3:63" x14ac:dyDescent="0.25"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3:63" x14ac:dyDescent="0.25"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3:63" x14ac:dyDescent="0.25"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3:63" x14ac:dyDescent="0.25"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3:63" x14ac:dyDescent="0.25"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3:63" x14ac:dyDescent="0.25"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3:63" x14ac:dyDescent="0.25"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3:63" x14ac:dyDescent="0.25"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3:63" x14ac:dyDescent="0.25"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3:63" x14ac:dyDescent="0.25"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3:63" x14ac:dyDescent="0.25"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3:63" x14ac:dyDescent="0.25"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3:63" x14ac:dyDescent="0.25"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3:63" x14ac:dyDescent="0.25"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3:63" x14ac:dyDescent="0.25"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3:63" x14ac:dyDescent="0.25"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3:63" x14ac:dyDescent="0.25"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3:63" x14ac:dyDescent="0.25"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3:63" x14ac:dyDescent="0.25"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3:63" x14ac:dyDescent="0.25"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3:63" x14ac:dyDescent="0.25"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3:63" x14ac:dyDescent="0.25"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3:63" x14ac:dyDescent="0.25"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3:63" x14ac:dyDescent="0.25"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3:63" x14ac:dyDescent="0.25"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3:63" x14ac:dyDescent="0.25"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3:63" x14ac:dyDescent="0.25"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3:63" x14ac:dyDescent="0.25"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3:63" x14ac:dyDescent="0.25"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3:63" x14ac:dyDescent="0.25"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3:63" x14ac:dyDescent="0.25"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3:63" x14ac:dyDescent="0.25"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3:63" x14ac:dyDescent="0.25"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3:63" x14ac:dyDescent="0.25"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3:63" x14ac:dyDescent="0.25"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3:63" x14ac:dyDescent="0.25"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3:63" x14ac:dyDescent="0.25"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3:63" x14ac:dyDescent="0.25"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3:63" x14ac:dyDescent="0.25"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3:63" x14ac:dyDescent="0.25"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3:63" x14ac:dyDescent="0.25"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3:63" x14ac:dyDescent="0.25"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3:63" x14ac:dyDescent="0.25"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3:63" x14ac:dyDescent="0.25"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3:63" x14ac:dyDescent="0.25"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3:63" x14ac:dyDescent="0.25"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3:63" x14ac:dyDescent="0.25"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3:63" x14ac:dyDescent="0.25"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3:63" x14ac:dyDescent="0.25"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3:63" x14ac:dyDescent="0.25"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3:63" x14ac:dyDescent="0.25"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3:63" x14ac:dyDescent="0.25"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3:63" x14ac:dyDescent="0.25"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3:63" x14ac:dyDescent="0.25"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3:63" x14ac:dyDescent="0.25"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3:63" x14ac:dyDescent="0.25"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3:63" x14ac:dyDescent="0.25"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3:63" x14ac:dyDescent="0.25"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3:63" x14ac:dyDescent="0.25"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3:63" x14ac:dyDescent="0.25"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3:63" x14ac:dyDescent="0.25"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3:63" x14ac:dyDescent="0.25"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3:63" x14ac:dyDescent="0.25"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3:63" x14ac:dyDescent="0.25"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3:63" x14ac:dyDescent="0.25"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3:63" x14ac:dyDescent="0.25"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3:63" x14ac:dyDescent="0.25"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3:63" x14ac:dyDescent="0.25"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3:63" x14ac:dyDescent="0.25"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3:63" x14ac:dyDescent="0.25"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3:63" x14ac:dyDescent="0.25"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3:63" x14ac:dyDescent="0.25"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3:63" x14ac:dyDescent="0.25"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3:63" x14ac:dyDescent="0.25"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3:63" x14ac:dyDescent="0.25"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3:63" x14ac:dyDescent="0.25"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3:63" x14ac:dyDescent="0.25"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3:63" x14ac:dyDescent="0.25"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3:63" x14ac:dyDescent="0.25"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3:63" x14ac:dyDescent="0.25"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3:63" x14ac:dyDescent="0.25"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3:63" x14ac:dyDescent="0.25"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3:63" x14ac:dyDescent="0.25"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3:63" x14ac:dyDescent="0.25"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3:63" x14ac:dyDescent="0.25"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3:63" x14ac:dyDescent="0.25"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3:63" x14ac:dyDescent="0.25"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3:63" x14ac:dyDescent="0.25"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3:63" x14ac:dyDescent="0.25"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3:63" x14ac:dyDescent="0.25"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3:63" x14ac:dyDescent="0.25"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3:63" x14ac:dyDescent="0.25"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3:63" x14ac:dyDescent="0.25"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3:63" x14ac:dyDescent="0.25"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3:63" x14ac:dyDescent="0.25"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3:63" x14ac:dyDescent="0.25"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3:63" x14ac:dyDescent="0.25"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3:63" x14ac:dyDescent="0.25"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3:63" x14ac:dyDescent="0.25"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3:63" x14ac:dyDescent="0.25"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3:63" x14ac:dyDescent="0.25"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3:63" x14ac:dyDescent="0.25"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3:63" x14ac:dyDescent="0.25"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3:63" x14ac:dyDescent="0.25"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3:63" x14ac:dyDescent="0.25"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3:63" x14ac:dyDescent="0.25"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3:63" x14ac:dyDescent="0.25"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3:63" x14ac:dyDescent="0.25"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3:63" x14ac:dyDescent="0.25"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3:63" x14ac:dyDescent="0.25"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3:63" x14ac:dyDescent="0.25"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3:63" x14ac:dyDescent="0.25"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3:63" x14ac:dyDescent="0.25"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3:63" x14ac:dyDescent="0.25"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3:63" x14ac:dyDescent="0.25"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3:63" x14ac:dyDescent="0.25"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3:63" x14ac:dyDescent="0.25"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3:63" x14ac:dyDescent="0.25"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3:63" x14ac:dyDescent="0.25"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3:63" x14ac:dyDescent="0.25"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3:63" x14ac:dyDescent="0.25"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3:63" x14ac:dyDescent="0.25"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3:63" x14ac:dyDescent="0.25"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3:63" x14ac:dyDescent="0.25"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3:63" x14ac:dyDescent="0.25"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3:63" x14ac:dyDescent="0.25"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3:63" x14ac:dyDescent="0.25"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3:63" x14ac:dyDescent="0.25"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3:63" x14ac:dyDescent="0.25"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3:63" x14ac:dyDescent="0.25"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3:63" x14ac:dyDescent="0.25"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3:63" x14ac:dyDescent="0.25"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3:63" x14ac:dyDescent="0.25"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3:63" x14ac:dyDescent="0.25"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3:63" x14ac:dyDescent="0.25"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3:63" x14ac:dyDescent="0.25"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3:63" x14ac:dyDescent="0.25"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3:63" x14ac:dyDescent="0.25"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3:63" x14ac:dyDescent="0.25"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3:63" x14ac:dyDescent="0.25"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3:63" x14ac:dyDescent="0.25"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  <row r="1001" spans="3:63" x14ac:dyDescent="0.25"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</row>
    <row r="1002" spans="3:63" x14ac:dyDescent="0.25"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</row>
    <row r="1003" spans="3:63" x14ac:dyDescent="0.25"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</row>
    <row r="1004" spans="3:63" x14ac:dyDescent="0.25"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</row>
    <row r="1005" spans="3:63" x14ac:dyDescent="0.25"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</row>
    <row r="1006" spans="3:63" x14ac:dyDescent="0.25"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</row>
    <row r="1007" spans="3:63" x14ac:dyDescent="0.25"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</row>
    <row r="1008" spans="3:63" x14ac:dyDescent="0.25"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</row>
    <row r="1009" spans="3:63" x14ac:dyDescent="0.25"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</row>
    <row r="1010" spans="3:63" x14ac:dyDescent="0.25"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</row>
    <row r="1011" spans="3:63" x14ac:dyDescent="0.25"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</row>
    <row r="1012" spans="3:63" x14ac:dyDescent="0.25"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</row>
    <row r="1013" spans="3:63" x14ac:dyDescent="0.25"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</row>
    <row r="1014" spans="3:63" x14ac:dyDescent="0.25"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</row>
    <row r="1015" spans="3:63" x14ac:dyDescent="0.25"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</row>
    <row r="1016" spans="3:63" x14ac:dyDescent="0.25"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3:63" x14ac:dyDescent="0.25"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</row>
    <row r="1018" spans="3:63" x14ac:dyDescent="0.25"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</row>
    <row r="1019" spans="3:63" x14ac:dyDescent="0.25"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</row>
    <row r="1020" spans="3:63" x14ac:dyDescent="0.25"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</row>
    <row r="1021" spans="3:63" x14ac:dyDescent="0.25"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</row>
    <row r="1022" spans="3:63" x14ac:dyDescent="0.25"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</row>
    <row r="1023" spans="3:63" x14ac:dyDescent="0.25"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</row>
    <row r="1024" spans="3:63" x14ac:dyDescent="0.25"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</row>
    <row r="1025" spans="3:63" x14ac:dyDescent="0.25"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</row>
    <row r="1026" spans="3:63" x14ac:dyDescent="0.25"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</row>
    <row r="1027" spans="3:63" x14ac:dyDescent="0.25"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</row>
    <row r="1028" spans="3:63" x14ac:dyDescent="0.25"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</row>
    <row r="1029" spans="3:63" x14ac:dyDescent="0.25"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</row>
    <row r="1030" spans="3:63" x14ac:dyDescent="0.25"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</row>
    <row r="1031" spans="3:63" x14ac:dyDescent="0.25"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</row>
    <row r="1032" spans="3:63" x14ac:dyDescent="0.25"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</row>
    <row r="1033" spans="3:63" x14ac:dyDescent="0.25"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</row>
    <row r="1034" spans="3:63" x14ac:dyDescent="0.25"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</row>
    <row r="1035" spans="3:63" x14ac:dyDescent="0.25"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</row>
    <row r="1036" spans="3:63" x14ac:dyDescent="0.25"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</row>
    <row r="1037" spans="3:63" x14ac:dyDescent="0.25"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</row>
    <row r="1038" spans="3:63" x14ac:dyDescent="0.25"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</row>
    <row r="1039" spans="3:63" x14ac:dyDescent="0.25"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</row>
    <row r="1040" spans="3:63" x14ac:dyDescent="0.25"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</row>
    <row r="1041" spans="3:63" x14ac:dyDescent="0.25"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</row>
    <row r="1042" spans="3:63" x14ac:dyDescent="0.25"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</row>
    <row r="1043" spans="3:63" x14ac:dyDescent="0.25"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</row>
    <row r="1044" spans="3:63" x14ac:dyDescent="0.25"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</row>
    <row r="1045" spans="3:63" x14ac:dyDescent="0.25"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</row>
    <row r="1046" spans="3:63" x14ac:dyDescent="0.25"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</row>
    <row r="1047" spans="3:63" x14ac:dyDescent="0.25"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</row>
    <row r="1048" spans="3:63" x14ac:dyDescent="0.25"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</row>
    <row r="1049" spans="3:63" x14ac:dyDescent="0.25"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</row>
    <row r="1050" spans="3:63" x14ac:dyDescent="0.25"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</row>
    <row r="1051" spans="3:63" x14ac:dyDescent="0.25"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</row>
    <row r="1052" spans="3:63" x14ac:dyDescent="0.25"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</row>
    <row r="1053" spans="3:63" x14ac:dyDescent="0.25"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</row>
    <row r="1054" spans="3:63" x14ac:dyDescent="0.25"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</row>
    <row r="1055" spans="3:63" x14ac:dyDescent="0.25"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</row>
    <row r="1056" spans="3:63" x14ac:dyDescent="0.25"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</row>
    <row r="1057" spans="3:63" x14ac:dyDescent="0.25"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</row>
    <row r="1058" spans="3:63" x14ac:dyDescent="0.25"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</row>
    <row r="1059" spans="3:63" x14ac:dyDescent="0.25"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</row>
    <row r="1060" spans="3:63" x14ac:dyDescent="0.25"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</row>
    <row r="1061" spans="3:63" x14ac:dyDescent="0.25"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</row>
    <row r="1062" spans="3:63" x14ac:dyDescent="0.25"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</row>
    <row r="1063" spans="3:63" x14ac:dyDescent="0.25"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</row>
    <row r="1064" spans="3:63" x14ac:dyDescent="0.25"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</row>
    <row r="1065" spans="3:63" x14ac:dyDescent="0.25"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</row>
    <row r="1066" spans="3:63" x14ac:dyDescent="0.25"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</row>
    <row r="1067" spans="3:63" x14ac:dyDescent="0.25"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</row>
    <row r="1068" spans="3:63" x14ac:dyDescent="0.25"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</row>
    <row r="1069" spans="3:63" x14ac:dyDescent="0.25"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</row>
    <row r="1070" spans="3:63" x14ac:dyDescent="0.25"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</row>
    <row r="1071" spans="3:63" x14ac:dyDescent="0.25"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</row>
    <row r="1072" spans="3:63" x14ac:dyDescent="0.25"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</row>
    <row r="1073" spans="3:63" x14ac:dyDescent="0.25"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</row>
    <row r="1074" spans="3:63" x14ac:dyDescent="0.25"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</row>
    <row r="1075" spans="3:63" x14ac:dyDescent="0.25"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</row>
    <row r="1076" spans="3:63" x14ac:dyDescent="0.25"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</row>
    <row r="1077" spans="3:63" x14ac:dyDescent="0.25"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</row>
    <row r="1078" spans="3:63" x14ac:dyDescent="0.25"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</row>
    <row r="1079" spans="3:63" x14ac:dyDescent="0.25"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</row>
    <row r="1080" spans="3:63" x14ac:dyDescent="0.25"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</row>
    <row r="1081" spans="3:63" x14ac:dyDescent="0.25"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</row>
    <row r="1082" spans="3:63" x14ac:dyDescent="0.25"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</row>
    <row r="1083" spans="3:63" x14ac:dyDescent="0.25"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</row>
    <row r="1084" spans="3:63" x14ac:dyDescent="0.25"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</row>
    <row r="1085" spans="3:63" x14ac:dyDescent="0.25"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</row>
    <row r="1086" spans="3:63" x14ac:dyDescent="0.25"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</row>
    <row r="1087" spans="3:63" x14ac:dyDescent="0.25"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</row>
    <row r="1088" spans="3:63" x14ac:dyDescent="0.25"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</row>
    <row r="1089" spans="3:63" x14ac:dyDescent="0.25"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</row>
    <row r="1090" spans="3:63" x14ac:dyDescent="0.25"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</row>
    <row r="1091" spans="3:63" x14ac:dyDescent="0.25"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</row>
    <row r="1092" spans="3:63" x14ac:dyDescent="0.25"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</row>
    <row r="1093" spans="3:63" x14ac:dyDescent="0.25"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</row>
    <row r="1094" spans="3:63" x14ac:dyDescent="0.25"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</row>
    <row r="1095" spans="3:63" x14ac:dyDescent="0.25"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</row>
    <row r="1096" spans="3:63" x14ac:dyDescent="0.25"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</row>
    <row r="1097" spans="3:63" x14ac:dyDescent="0.25"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</row>
    <row r="1098" spans="3:63" x14ac:dyDescent="0.25"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</row>
    <row r="1099" spans="3:63" x14ac:dyDescent="0.25"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</row>
    <row r="1100" spans="3:63" x14ac:dyDescent="0.25"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</row>
    <row r="1101" spans="3:63" x14ac:dyDescent="0.25"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</row>
    <row r="1102" spans="3:63" x14ac:dyDescent="0.25"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</row>
    <row r="1103" spans="3:63" x14ac:dyDescent="0.25"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</row>
    <row r="1104" spans="3:63" x14ac:dyDescent="0.25"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</row>
    <row r="1105" spans="3:63" x14ac:dyDescent="0.25"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</row>
    <row r="1106" spans="3:63" x14ac:dyDescent="0.25"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</row>
    <row r="1107" spans="3:63" x14ac:dyDescent="0.25"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</row>
    <row r="1108" spans="3:63" x14ac:dyDescent="0.25"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</row>
    <row r="1109" spans="3:63" x14ac:dyDescent="0.25"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</row>
    <row r="1110" spans="3:63" x14ac:dyDescent="0.25"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</row>
    <row r="1111" spans="3:63" x14ac:dyDescent="0.25"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</row>
    <row r="1112" spans="3:63" x14ac:dyDescent="0.25"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</row>
    <row r="1113" spans="3:63" x14ac:dyDescent="0.25"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</row>
    <row r="1114" spans="3:63" x14ac:dyDescent="0.25"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</row>
    <row r="1115" spans="3:63" x14ac:dyDescent="0.25"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</row>
    <row r="1116" spans="3:63" x14ac:dyDescent="0.25"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</row>
    <row r="1117" spans="3:63" x14ac:dyDescent="0.25"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</row>
    <row r="1118" spans="3:63" x14ac:dyDescent="0.25"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</row>
    <row r="1119" spans="3:63" x14ac:dyDescent="0.25"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</row>
    <row r="1120" spans="3:63" x14ac:dyDescent="0.25"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</row>
    <row r="1121" spans="3:63" x14ac:dyDescent="0.25"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</row>
    <row r="1122" spans="3:63" x14ac:dyDescent="0.25"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</row>
    <row r="1123" spans="3:63" x14ac:dyDescent="0.25"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</row>
    <row r="1124" spans="3:63" x14ac:dyDescent="0.25"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</row>
    <row r="1125" spans="3:63" x14ac:dyDescent="0.25"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</row>
    <row r="1126" spans="3:63" x14ac:dyDescent="0.25"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</row>
    <row r="1127" spans="3:63" x14ac:dyDescent="0.25"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</row>
    <row r="1128" spans="3:63" x14ac:dyDescent="0.25"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</row>
    <row r="1129" spans="3:63" x14ac:dyDescent="0.25"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3:63" x14ac:dyDescent="0.25"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3:63" x14ac:dyDescent="0.25"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  <row r="1132" spans="3:63" x14ac:dyDescent="0.25"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</row>
    <row r="1133" spans="3:63" x14ac:dyDescent="0.25"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</row>
    <row r="1134" spans="3:63" x14ac:dyDescent="0.25"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</row>
    <row r="1135" spans="3:63" x14ac:dyDescent="0.25"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</row>
    <row r="1136" spans="3:63" x14ac:dyDescent="0.25"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</row>
    <row r="1137" spans="3:63" x14ac:dyDescent="0.25"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</row>
    <row r="1138" spans="3:63" x14ac:dyDescent="0.25"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</row>
    <row r="1139" spans="3:63" x14ac:dyDescent="0.25"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</row>
    <row r="1140" spans="3:63" x14ac:dyDescent="0.25"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</row>
    <row r="1141" spans="3:63" x14ac:dyDescent="0.25"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</row>
    <row r="1142" spans="3:63" x14ac:dyDescent="0.25"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</row>
    <row r="1143" spans="3:63" x14ac:dyDescent="0.25"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</row>
    <row r="1144" spans="3:63" x14ac:dyDescent="0.25"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</row>
    <row r="1145" spans="3:63" x14ac:dyDescent="0.25"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</row>
    <row r="1146" spans="3:63" x14ac:dyDescent="0.25"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</row>
    <row r="1147" spans="3:63" x14ac:dyDescent="0.25"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</row>
    <row r="1148" spans="3:63" x14ac:dyDescent="0.25"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</row>
    <row r="1149" spans="3:63" x14ac:dyDescent="0.25"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</row>
    <row r="1150" spans="3:63" x14ac:dyDescent="0.25"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</row>
    <row r="1151" spans="3:63" x14ac:dyDescent="0.25"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</row>
    <row r="1152" spans="3:63" x14ac:dyDescent="0.25"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</row>
    <row r="1153" spans="3:63" x14ac:dyDescent="0.25"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</row>
    <row r="1154" spans="3:63" x14ac:dyDescent="0.25"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</row>
    <row r="1155" spans="3:63" x14ac:dyDescent="0.25"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</row>
    <row r="1156" spans="3:63" x14ac:dyDescent="0.25"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</row>
    <row r="1157" spans="3:63" x14ac:dyDescent="0.25"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</row>
    <row r="1158" spans="3:63" x14ac:dyDescent="0.25"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</row>
    <row r="1159" spans="3:63" x14ac:dyDescent="0.25"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</row>
    <row r="1160" spans="3:63" x14ac:dyDescent="0.25"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</row>
    <row r="1161" spans="3:63" x14ac:dyDescent="0.25"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</row>
    <row r="1162" spans="3:63" x14ac:dyDescent="0.25"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</row>
    <row r="1163" spans="3:63" x14ac:dyDescent="0.25"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</row>
    <row r="1164" spans="3:63" x14ac:dyDescent="0.25"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</row>
    <row r="1165" spans="3:63" x14ac:dyDescent="0.25"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</row>
    <row r="1166" spans="3:63" x14ac:dyDescent="0.25"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</row>
    <row r="1167" spans="3:63" x14ac:dyDescent="0.25"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</row>
    <row r="1168" spans="3:63" x14ac:dyDescent="0.25"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</row>
    <row r="1169" spans="3:63" x14ac:dyDescent="0.25"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</row>
    <row r="1170" spans="3:63" x14ac:dyDescent="0.25"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</row>
    <row r="1171" spans="3:63" x14ac:dyDescent="0.25"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</row>
    <row r="1172" spans="3:63" x14ac:dyDescent="0.25"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</row>
    <row r="1173" spans="3:63" x14ac:dyDescent="0.25"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</row>
    <row r="1174" spans="3:63" x14ac:dyDescent="0.25"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</row>
    <row r="1175" spans="3:63" x14ac:dyDescent="0.25"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</row>
    <row r="1176" spans="3:63" x14ac:dyDescent="0.25"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</row>
    <row r="1177" spans="3:63" x14ac:dyDescent="0.25"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</row>
    <row r="1178" spans="3:63" x14ac:dyDescent="0.25"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</row>
    <row r="1179" spans="3:63" x14ac:dyDescent="0.25"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</row>
    <row r="1180" spans="3:63" x14ac:dyDescent="0.25"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</row>
    <row r="1181" spans="3:63" x14ac:dyDescent="0.25"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</row>
    <row r="1182" spans="3:63" x14ac:dyDescent="0.25"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</row>
    <row r="1183" spans="3:63" x14ac:dyDescent="0.25"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</row>
    <row r="1184" spans="3:63" x14ac:dyDescent="0.25"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</row>
    <row r="1185" spans="3:63" x14ac:dyDescent="0.25"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</row>
    <row r="1186" spans="3:63" x14ac:dyDescent="0.25"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</row>
    <row r="1187" spans="3:63" x14ac:dyDescent="0.25"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</row>
    <row r="1188" spans="3:63" x14ac:dyDescent="0.25"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</row>
    <row r="1189" spans="3:63" x14ac:dyDescent="0.25"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</row>
    <row r="1190" spans="3:63" x14ac:dyDescent="0.25"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</row>
    <row r="1191" spans="3:63" x14ac:dyDescent="0.25"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</row>
    <row r="1192" spans="3:63" x14ac:dyDescent="0.25"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</row>
    <row r="1193" spans="3:63" x14ac:dyDescent="0.25"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</row>
    <row r="1194" spans="3:63" x14ac:dyDescent="0.25"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</row>
    <row r="1195" spans="3:63" x14ac:dyDescent="0.25"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</row>
    <row r="1196" spans="3:63" x14ac:dyDescent="0.25"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</row>
    <row r="1197" spans="3:63" x14ac:dyDescent="0.25"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</row>
    <row r="1198" spans="3:63" x14ac:dyDescent="0.25"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</row>
    <row r="1199" spans="3:63" x14ac:dyDescent="0.25"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</row>
    <row r="1200" spans="3:63" x14ac:dyDescent="0.25"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</row>
    <row r="1201" spans="3:63" x14ac:dyDescent="0.25"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</row>
    <row r="1202" spans="3:63" x14ac:dyDescent="0.25"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</row>
    <row r="1203" spans="3:63" x14ac:dyDescent="0.25"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</row>
    <row r="1204" spans="3:63" x14ac:dyDescent="0.25"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</row>
    <row r="1205" spans="3:63" x14ac:dyDescent="0.25"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</row>
    <row r="1206" spans="3:63" x14ac:dyDescent="0.25"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</row>
    <row r="1207" spans="3:63" x14ac:dyDescent="0.25"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</row>
    <row r="1208" spans="3:63" x14ac:dyDescent="0.25"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</row>
    <row r="1209" spans="3:63" x14ac:dyDescent="0.25"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</row>
    <row r="1210" spans="3:63" x14ac:dyDescent="0.25"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</row>
    <row r="1211" spans="3:63" x14ac:dyDescent="0.25"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</row>
    <row r="1212" spans="3:63" x14ac:dyDescent="0.25"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</row>
    <row r="1213" spans="3:63" x14ac:dyDescent="0.25"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</row>
    <row r="1214" spans="3:63" x14ac:dyDescent="0.25"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</row>
    <row r="1215" spans="3:63" x14ac:dyDescent="0.25"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</row>
    <row r="1216" spans="3:63" x14ac:dyDescent="0.25"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</row>
    <row r="1217" spans="3:63" x14ac:dyDescent="0.25"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</row>
    <row r="1218" spans="3:63" x14ac:dyDescent="0.25"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</row>
    <row r="1219" spans="3:63" x14ac:dyDescent="0.25"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</row>
    <row r="1220" spans="3:63" x14ac:dyDescent="0.25"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</row>
    <row r="1221" spans="3:63" x14ac:dyDescent="0.25"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</row>
    <row r="1222" spans="3:63" x14ac:dyDescent="0.25"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</row>
    <row r="1223" spans="3:63" x14ac:dyDescent="0.25">
      <c r="C1223" s="12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</row>
    <row r="1224" spans="3:63" x14ac:dyDescent="0.25">
      <c r="C1224" s="12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</row>
    <row r="1225" spans="3:63" x14ac:dyDescent="0.25">
      <c r="C1225" s="12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</row>
    <row r="1226" spans="3:63" x14ac:dyDescent="0.25">
      <c r="C1226" s="12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</row>
    <row r="1227" spans="3:63" x14ac:dyDescent="0.25">
      <c r="C1227" s="12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</row>
    <row r="1228" spans="3:63" x14ac:dyDescent="0.25">
      <c r="C1228" s="12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</row>
    <row r="1229" spans="3:63" x14ac:dyDescent="0.25">
      <c r="C1229" s="12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</row>
    <row r="1230" spans="3:63" x14ac:dyDescent="0.25">
      <c r="C1230" s="12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</row>
    <row r="1231" spans="3:63" x14ac:dyDescent="0.25">
      <c r="C1231" s="12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</row>
    <row r="1232" spans="3:63" x14ac:dyDescent="0.25">
      <c r="C1232" s="12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</row>
    <row r="1233" spans="3:63" x14ac:dyDescent="0.25">
      <c r="C1233" s="12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</row>
    <row r="1234" spans="3:63" x14ac:dyDescent="0.25">
      <c r="C1234" s="12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</row>
    <row r="1235" spans="3:63" x14ac:dyDescent="0.25">
      <c r="C1235" s="12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</row>
    <row r="1236" spans="3:63" x14ac:dyDescent="0.25">
      <c r="C1236" s="12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</row>
    <row r="1237" spans="3:63" x14ac:dyDescent="0.25">
      <c r="C1237" s="12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</row>
    <row r="1238" spans="3:63" x14ac:dyDescent="0.25">
      <c r="C1238" s="12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</row>
    <row r="1239" spans="3:63" x14ac:dyDescent="0.25">
      <c r="C1239" s="12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</row>
    <row r="1240" spans="3:63" x14ac:dyDescent="0.25">
      <c r="C1240" s="12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</row>
    <row r="1241" spans="3:63" x14ac:dyDescent="0.25">
      <c r="C1241" s="12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</row>
    <row r="1242" spans="3:63" x14ac:dyDescent="0.25">
      <c r="C1242" s="12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</row>
    <row r="1243" spans="3:63" x14ac:dyDescent="0.25">
      <c r="C1243" s="12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</row>
    <row r="1244" spans="3:63" x14ac:dyDescent="0.25">
      <c r="C1244" s="12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</row>
    <row r="1245" spans="3:63" x14ac:dyDescent="0.25">
      <c r="C1245" s="12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</row>
    <row r="1246" spans="3:63" x14ac:dyDescent="0.25">
      <c r="C1246" s="12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</row>
    <row r="1247" spans="3:63" x14ac:dyDescent="0.25">
      <c r="C1247" s="12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</row>
    <row r="1248" spans="3:63" x14ac:dyDescent="0.25">
      <c r="C1248" s="12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</row>
    <row r="1249" spans="3:63" x14ac:dyDescent="0.25">
      <c r="C1249" s="12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</row>
    <row r="1250" spans="3:63" x14ac:dyDescent="0.25">
      <c r="C1250" s="12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</row>
    <row r="1251" spans="3:63" x14ac:dyDescent="0.25">
      <c r="C1251" s="12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</row>
    <row r="1252" spans="3:63" x14ac:dyDescent="0.25">
      <c r="C1252" s="12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</row>
    <row r="1253" spans="3:63" x14ac:dyDescent="0.25">
      <c r="C1253" s="12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</row>
    <row r="1254" spans="3:63" x14ac:dyDescent="0.25">
      <c r="C1254" s="12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</row>
    <row r="1255" spans="3:63" x14ac:dyDescent="0.25">
      <c r="C1255" s="12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</row>
    <row r="1256" spans="3:63" x14ac:dyDescent="0.25">
      <c r="C1256" s="12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</row>
    <row r="1257" spans="3:63" x14ac:dyDescent="0.25">
      <c r="C1257" s="12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</row>
    <row r="1258" spans="3:63" x14ac:dyDescent="0.25">
      <c r="C1258" s="12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</row>
    <row r="1259" spans="3:63" x14ac:dyDescent="0.25">
      <c r="C1259" s="12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</row>
    <row r="1260" spans="3:63" x14ac:dyDescent="0.25">
      <c r="C1260" s="12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</row>
    <row r="1261" spans="3:63" x14ac:dyDescent="0.25">
      <c r="C1261" s="12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</row>
    <row r="1262" spans="3:63" x14ac:dyDescent="0.25">
      <c r="C1262" s="12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</row>
    <row r="1263" spans="3:63" x14ac:dyDescent="0.25">
      <c r="C1263" s="12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</row>
    <row r="1264" spans="3:63" x14ac:dyDescent="0.25">
      <c r="C1264" s="12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</row>
    <row r="1265" spans="3:63" x14ac:dyDescent="0.25">
      <c r="C1265" s="12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</row>
    <row r="1266" spans="3:63" x14ac:dyDescent="0.25">
      <c r="C1266" s="12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</row>
    <row r="1267" spans="3:63" x14ac:dyDescent="0.25">
      <c r="C1267" s="12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</row>
    <row r="1268" spans="3:63" x14ac:dyDescent="0.25">
      <c r="C1268" s="12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</row>
    <row r="1269" spans="3:63" x14ac:dyDescent="0.25">
      <c r="C1269" s="12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</row>
    <row r="1270" spans="3:63" x14ac:dyDescent="0.25">
      <c r="C1270" s="12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</row>
    <row r="1271" spans="3:63" x14ac:dyDescent="0.25">
      <c r="C1271" s="12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</row>
    <row r="1272" spans="3:63" x14ac:dyDescent="0.25">
      <c r="C1272" s="12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</row>
    <row r="1273" spans="3:63" x14ac:dyDescent="0.25">
      <c r="C1273" s="12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</row>
    <row r="1274" spans="3:63" x14ac:dyDescent="0.25">
      <c r="C1274" s="12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</row>
    <row r="1275" spans="3:63" x14ac:dyDescent="0.25">
      <c r="C1275" s="12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</row>
    <row r="1276" spans="3:63" x14ac:dyDescent="0.25">
      <c r="C1276" s="12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</row>
    <row r="1277" spans="3:63" x14ac:dyDescent="0.25">
      <c r="C1277" s="12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</row>
    <row r="1278" spans="3:63" x14ac:dyDescent="0.25">
      <c r="C1278" s="12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</row>
    <row r="1279" spans="3:63" x14ac:dyDescent="0.25">
      <c r="C1279" s="12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</row>
    <row r="1280" spans="3:63" x14ac:dyDescent="0.25">
      <c r="C1280" s="12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</row>
    <row r="1281" spans="3:63" x14ac:dyDescent="0.25">
      <c r="C1281" s="12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</row>
    <row r="1282" spans="3:63" x14ac:dyDescent="0.25">
      <c r="C1282" s="12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</row>
    <row r="1283" spans="3:63" x14ac:dyDescent="0.25">
      <c r="C1283" s="12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</row>
    <row r="1284" spans="3:63" x14ac:dyDescent="0.25">
      <c r="C1284" s="12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</row>
    <row r="1285" spans="3:63" x14ac:dyDescent="0.25">
      <c r="C1285" s="12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</row>
    <row r="1286" spans="3:63" x14ac:dyDescent="0.25">
      <c r="C1286" s="12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</row>
    <row r="1287" spans="3:63" x14ac:dyDescent="0.25">
      <c r="C1287" s="12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</row>
    <row r="1288" spans="3:63" x14ac:dyDescent="0.25">
      <c r="C1288" s="12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</row>
    <row r="1289" spans="3:63" x14ac:dyDescent="0.25">
      <c r="C1289" s="12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</row>
    <row r="1290" spans="3:63" x14ac:dyDescent="0.25">
      <c r="C1290" s="12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</row>
    <row r="1291" spans="3:63" x14ac:dyDescent="0.25">
      <c r="C1291" s="12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</row>
    <row r="1292" spans="3:63" x14ac:dyDescent="0.25">
      <c r="C1292" s="12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</row>
    <row r="1293" spans="3:63" x14ac:dyDescent="0.25">
      <c r="C1293" s="12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</row>
    <row r="1294" spans="3:63" x14ac:dyDescent="0.25">
      <c r="C1294" s="12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</row>
    <row r="1295" spans="3:63" x14ac:dyDescent="0.25">
      <c r="C1295" s="12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</row>
    <row r="1296" spans="3:63" x14ac:dyDescent="0.25">
      <c r="C1296" s="12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</row>
    <row r="1297" spans="3:63" x14ac:dyDescent="0.25">
      <c r="C1297" s="12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</row>
    <row r="1298" spans="3:63" x14ac:dyDescent="0.25">
      <c r="C1298" s="12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</row>
    <row r="1299" spans="3:63" x14ac:dyDescent="0.25">
      <c r="C1299" s="12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</row>
    <row r="1300" spans="3:63" x14ac:dyDescent="0.25">
      <c r="C1300" s="12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</row>
    <row r="1301" spans="3:63" x14ac:dyDescent="0.25">
      <c r="C1301" s="12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</row>
    <row r="1302" spans="3:63" x14ac:dyDescent="0.25">
      <c r="C1302" s="12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</row>
    <row r="1303" spans="3:63" x14ac:dyDescent="0.25">
      <c r="C1303" s="12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</row>
    <row r="1304" spans="3:63" x14ac:dyDescent="0.25">
      <c r="C1304" s="12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</row>
    <row r="1305" spans="3:63" x14ac:dyDescent="0.25">
      <c r="C1305" s="12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</row>
    <row r="1306" spans="3:63" x14ac:dyDescent="0.25">
      <c r="C1306" s="12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</row>
    <row r="1307" spans="3:63" x14ac:dyDescent="0.25">
      <c r="C1307" s="12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</row>
    <row r="1308" spans="3:63" x14ac:dyDescent="0.25">
      <c r="C1308" s="12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</row>
    <row r="1309" spans="3:63" x14ac:dyDescent="0.25">
      <c r="C1309" s="12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</row>
    <row r="1310" spans="3:63" x14ac:dyDescent="0.25">
      <c r="C1310" s="12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</row>
    <row r="1311" spans="3:63" x14ac:dyDescent="0.25">
      <c r="C1311" s="12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</row>
    <row r="1312" spans="3:63" x14ac:dyDescent="0.25">
      <c r="C1312" s="12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</row>
    <row r="1313" spans="3:63" x14ac:dyDescent="0.25">
      <c r="C1313" s="12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</row>
    <row r="1314" spans="3:63" x14ac:dyDescent="0.25">
      <c r="C1314" s="12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</row>
    <row r="1315" spans="3:63" x14ac:dyDescent="0.25">
      <c r="C1315" s="12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</row>
    <row r="1316" spans="3:63" x14ac:dyDescent="0.25">
      <c r="C1316" s="12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</row>
    <row r="1317" spans="3:63" x14ac:dyDescent="0.25">
      <c r="C1317" s="12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</row>
    <row r="1318" spans="3:63" x14ac:dyDescent="0.25">
      <c r="C1318" s="12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</row>
    <row r="1319" spans="3:63" x14ac:dyDescent="0.25">
      <c r="C1319" s="12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</row>
    <row r="1320" spans="3:63" x14ac:dyDescent="0.25">
      <c r="C1320" s="12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</row>
    <row r="1321" spans="3:63" x14ac:dyDescent="0.25">
      <c r="C1321" s="12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</row>
    <row r="1322" spans="3:63" x14ac:dyDescent="0.25">
      <c r="C1322" s="12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</row>
    <row r="1323" spans="3:63" x14ac:dyDescent="0.25">
      <c r="C1323" s="12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</row>
    <row r="1324" spans="3:63" x14ac:dyDescent="0.25">
      <c r="C1324" s="12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</row>
    <row r="1325" spans="3:63" x14ac:dyDescent="0.25">
      <c r="C1325" s="12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</row>
    <row r="1326" spans="3:63" x14ac:dyDescent="0.25">
      <c r="C1326" s="12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</row>
    <row r="1327" spans="3:63" x14ac:dyDescent="0.25">
      <c r="C1327" s="12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</row>
    <row r="1328" spans="3:63" x14ac:dyDescent="0.25">
      <c r="C1328" s="12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</row>
    <row r="1329" spans="3:63" x14ac:dyDescent="0.25">
      <c r="C1329" s="12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</row>
    <row r="1330" spans="3:63" x14ac:dyDescent="0.25">
      <c r="C1330" s="12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</row>
    <row r="1331" spans="3:63" x14ac:dyDescent="0.25">
      <c r="C1331" s="12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</row>
    <row r="1332" spans="3:63" x14ac:dyDescent="0.25">
      <c r="C1332" s="12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</row>
    <row r="1333" spans="3:63" x14ac:dyDescent="0.25">
      <c r="C1333" s="12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</row>
    <row r="1334" spans="3:63" x14ac:dyDescent="0.25">
      <c r="C1334" s="12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</row>
    <row r="1335" spans="3:63" x14ac:dyDescent="0.25">
      <c r="C1335" s="12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</row>
    <row r="1336" spans="3:63" x14ac:dyDescent="0.25">
      <c r="C1336" s="12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</row>
    <row r="1337" spans="3:63" x14ac:dyDescent="0.25">
      <c r="C1337" s="12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</row>
    <row r="1338" spans="3:63" x14ac:dyDescent="0.25">
      <c r="C1338" s="12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</row>
    <row r="1339" spans="3:63" x14ac:dyDescent="0.25">
      <c r="C1339" s="12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</row>
    <row r="1340" spans="3:63" x14ac:dyDescent="0.25">
      <c r="C1340" s="12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</row>
    <row r="1341" spans="3:63" x14ac:dyDescent="0.25">
      <c r="C1341" s="12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</row>
    <row r="1342" spans="3:63" x14ac:dyDescent="0.25">
      <c r="C1342" s="12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</row>
    <row r="1343" spans="3:63" x14ac:dyDescent="0.25">
      <c r="C1343" s="12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</row>
    <row r="1344" spans="3:63" x14ac:dyDescent="0.25">
      <c r="C1344" s="12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</row>
    <row r="1345" spans="3:63" x14ac:dyDescent="0.25">
      <c r="C1345" s="12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</row>
    <row r="1346" spans="3:63" x14ac:dyDescent="0.25">
      <c r="C1346" s="12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</row>
    <row r="1347" spans="3:63" x14ac:dyDescent="0.25">
      <c r="C1347" s="12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</row>
    <row r="1348" spans="3:63" x14ac:dyDescent="0.25">
      <c r="C1348" s="12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</row>
    <row r="1349" spans="3:63" x14ac:dyDescent="0.25">
      <c r="C1349" s="12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</row>
    <row r="1350" spans="3:63" x14ac:dyDescent="0.25">
      <c r="C1350" s="12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</row>
    <row r="1351" spans="3:63" x14ac:dyDescent="0.25">
      <c r="C1351" s="12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</row>
    <row r="1352" spans="3:63" x14ac:dyDescent="0.25">
      <c r="C1352" s="12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</row>
    <row r="1353" spans="3:63" x14ac:dyDescent="0.25">
      <c r="C1353" s="12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</row>
    <row r="1354" spans="3:63" x14ac:dyDescent="0.25">
      <c r="C1354" s="12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</row>
    <row r="1355" spans="3:63" x14ac:dyDescent="0.25">
      <c r="C1355" s="12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</row>
    <row r="1356" spans="3:63" x14ac:dyDescent="0.25">
      <c r="C1356" s="12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</row>
    <row r="1357" spans="3:63" x14ac:dyDescent="0.25">
      <c r="C1357" s="12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</row>
    <row r="1358" spans="3:63" x14ac:dyDescent="0.25">
      <c r="C1358" s="12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</row>
    <row r="1359" spans="3:63" x14ac:dyDescent="0.25">
      <c r="C1359" s="12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</row>
    <row r="1360" spans="3:63" x14ac:dyDescent="0.25">
      <c r="C1360" s="12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</row>
    <row r="1361" spans="3:63" x14ac:dyDescent="0.25">
      <c r="C1361" s="12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</row>
    <row r="1362" spans="3:63" x14ac:dyDescent="0.25">
      <c r="C1362" s="12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</row>
    <row r="1363" spans="3:63" x14ac:dyDescent="0.25">
      <c r="C1363" s="12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</row>
    <row r="1364" spans="3:63" x14ac:dyDescent="0.25">
      <c r="C1364" s="12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</row>
    <row r="1365" spans="3:63" x14ac:dyDescent="0.25">
      <c r="C1365" s="12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</row>
    <row r="1366" spans="3:63" x14ac:dyDescent="0.25">
      <c r="C1366" s="12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</row>
    <row r="1367" spans="3:63" x14ac:dyDescent="0.25">
      <c r="C1367" s="12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</row>
    <row r="1368" spans="3:63" x14ac:dyDescent="0.25">
      <c r="C1368" s="12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</row>
    <row r="1369" spans="3:63" x14ac:dyDescent="0.25">
      <c r="C1369" s="12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</row>
    <row r="1370" spans="3:63" x14ac:dyDescent="0.25">
      <c r="C1370" s="12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</row>
    <row r="1371" spans="3:63" x14ac:dyDescent="0.25">
      <c r="C1371" s="12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</row>
    <row r="1372" spans="3:63" x14ac:dyDescent="0.25">
      <c r="C1372" s="12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</row>
    <row r="1373" spans="3:63" x14ac:dyDescent="0.25">
      <c r="C1373" s="12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</row>
    <row r="1374" spans="3:63" x14ac:dyDescent="0.25">
      <c r="C1374" s="12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</row>
    <row r="1375" spans="3:63" x14ac:dyDescent="0.25">
      <c r="C1375" s="12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</row>
    <row r="1376" spans="3:63" x14ac:dyDescent="0.25">
      <c r="C1376" s="12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</row>
    <row r="1377" spans="3:63" x14ac:dyDescent="0.25">
      <c r="C1377" s="12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</row>
    <row r="1378" spans="3:63" x14ac:dyDescent="0.25">
      <c r="C1378" s="12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</row>
    <row r="1379" spans="3:63" x14ac:dyDescent="0.25">
      <c r="C1379" s="12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</row>
    <row r="1380" spans="3:63" x14ac:dyDescent="0.25">
      <c r="C1380" s="12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</row>
    <row r="1381" spans="3:63" x14ac:dyDescent="0.25">
      <c r="C1381" s="12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</row>
    <row r="1382" spans="3:63" x14ac:dyDescent="0.25">
      <c r="C1382" s="12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</row>
    <row r="1383" spans="3:63" x14ac:dyDescent="0.25">
      <c r="C1383" s="12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</row>
    <row r="1384" spans="3:63" x14ac:dyDescent="0.25">
      <c r="C1384" s="12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</row>
    <row r="1385" spans="3:63" x14ac:dyDescent="0.25">
      <c r="C1385" s="12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</row>
    <row r="1386" spans="3:63" x14ac:dyDescent="0.25">
      <c r="C1386" s="12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</row>
    <row r="1387" spans="3:63" x14ac:dyDescent="0.25">
      <c r="C1387" s="12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</row>
    <row r="1388" spans="3:63" x14ac:dyDescent="0.25">
      <c r="C1388" s="12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</row>
    <row r="1389" spans="3:63" x14ac:dyDescent="0.25">
      <c r="C1389" s="12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</row>
    <row r="1390" spans="3:63" x14ac:dyDescent="0.25">
      <c r="C1390" s="12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</row>
    <row r="1391" spans="3:63" x14ac:dyDescent="0.25">
      <c r="C1391" s="12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</row>
    <row r="1392" spans="3:63" x14ac:dyDescent="0.25">
      <c r="C1392" s="12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</row>
    <row r="1393" spans="3:63" x14ac:dyDescent="0.25">
      <c r="C1393" s="12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</row>
    <row r="1394" spans="3:63" x14ac:dyDescent="0.25">
      <c r="C1394" s="12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</row>
    <row r="1395" spans="3:63" x14ac:dyDescent="0.25">
      <c r="C1395" s="12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</row>
    <row r="1396" spans="3:63" x14ac:dyDescent="0.25">
      <c r="C1396" s="12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</row>
    <row r="1397" spans="3:63" x14ac:dyDescent="0.25">
      <c r="C1397" s="12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</row>
    <row r="1398" spans="3:63" x14ac:dyDescent="0.25">
      <c r="C1398" s="12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</row>
    <row r="1399" spans="3:63" x14ac:dyDescent="0.25">
      <c r="C1399" s="12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</row>
    <row r="1400" spans="3:63" x14ac:dyDescent="0.25">
      <c r="C1400" s="12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</row>
    <row r="1401" spans="3:63" x14ac:dyDescent="0.25">
      <c r="C1401" s="12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</row>
    <row r="1402" spans="3:63" x14ac:dyDescent="0.25">
      <c r="C1402" s="12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</row>
    <row r="1403" spans="3:63" x14ac:dyDescent="0.25">
      <c r="C1403" s="12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</row>
    <row r="1404" spans="3:63" x14ac:dyDescent="0.25">
      <c r="C1404" s="12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</row>
    <row r="1405" spans="3:63" x14ac:dyDescent="0.25">
      <c r="C1405" s="12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</row>
    <row r="1406" spans="3:63" x14ac:dyDescent="0.25">
      <c r="C1406" s="12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</row>
    <row r="1407" spans="3:63" x14ac:dyDescent="0.25">
      <c r="C1407" s="12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</row>
    <row r="1408" spans="3:63" x14ac:dyDescent="0.25">
      <c r="C1408" s="12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</row>
    <row r="1409" spans="3:63" x14ac:dyDescent="0.25">
      <c r="C1409" s="12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</row>
    <row r="1410" spans="3:63" x14ac:dyDescent="0.25">
      <c r="C1410" s="12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</row>
    <row r="1411" spans="3:63" x14ac:dyDescent="0.25">
      <c r="C1411" s="12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</row>
    <row r="1412" spans="3:63" x14ac:dyDescent="0.25">
      <c r="C1412" s="12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</row>
    <row r="1413" spans="3:63" x14ac:dyDescent="0.25">
      <c r="C1413" s="12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</row>
    <row r="1414" spans="3:63" x14ac:dyDescent="0.25">
      <c r="C1414" s="12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</row>
    <row r="1415" spans="3:63" x14ac:dyDescent="0.25">
      <c r="C1415" s="12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</row>
    <row r="1416" spans="3:63" x14ac:dyDescent="0.25">
      <c r="C1416" s="12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</row>
    <row r="1417" spans="3:63" x14ac:dyDescent="0.25">
      <c r="C1417" s="12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</row>
    <row r="1418" spans="3:63" x14ac:dyDescent="0.25">
      <c r="C1418" s="12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</row>
    <row r="1419" spans="3:63" x14ac:dyDescent="0.25">
      <c r="C1419" s="12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</row>
    <row r="1420" spans="3:63" x14ac:dyDescent="0.25">
      <c r="C1420" s="12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</row>
    <row r="1421" spans="3:63" x14ac:dyDescent="0.25">
      <c r="C1421" s="12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</row>
    <row r="1422" spans="3:63" x14ac:dyDescent="0.25">
      <c r="C1422" s="12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</row>
    <row r="1423" spans="3:63" x14ac:dyDescent="0.25">
      <c r="C1423" s="12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</row>
    <row r="1424" spans="3:63" x14ac:dyDescent="0.25">
      <c r="C1424" s="12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</row>
    <row r="1425" spans="3:63" x14ac:dyDescent="0.25">
      <c r="C1425" s="12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</row>
    <row r="1426" spans="3:63" x14ac:dyDescent="0.25">
      <c r="C1426" s="12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</row>
    <row r="1427" spans="3:63" x14ac:dyDescent="0.25">
      <c r="C1427" s="12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</row>
    <row r="1428" spans="3:63" x14ac:dyDescent="0.25">
      <c r="C1428" s="12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</row>
    <row r="1429" spans="3:63" x14ac:dyDescent="0.25">
      <c r="C1429" s="12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</row>
    <row r="1430" spans="3:63" x14ac:dyDescent="0.25">
      <c r="C1430" s="12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</row>
    <row r="1431" spans="3:63" x14ac:dyDescent="0.25">
      <c r="C1431" s="12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</row>
    <row r="1432" spans="3:63" x14ac:dyDescent="0.25">
      <c r="C1432" s="12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</row>
    <row r="1433" spans="3:63" x14ac:dyDescent="0.25">
      <c r="C1433" s="12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</row>
    <row r="1434" spans="3:63" x14ac:dyDescent="0.25">
      <c r="C1434" s="12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</row>
    <row r="1435" spans="3:63" x14ac:dyDescent="0.25">
      <c r="C1435" s="12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</row>
    <row r="1436" spans="3:63" x14ac:dyDescent="0.25">
      <c r="C1436" s="12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</row>
    <row r="1437" spans="3:63" x14ac:dyDescent="0.25">
      <c r="C1437" s="12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</row>
    <row r="1438" spans="3:63" x14ac:dyDescent="0.25">
      <c r="C1438" s="12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</row>
    <row r="1439" spans="3:63" x14ac:dyDescent="0.25">
      <c r="C1439" s="12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</row>
    <row r="1440" spans="3:63" x14ac:dyDescent="0.25">
      <c r="C1440" s="12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</row>
    <row r="1441" spans="3:63" x14ac:dyDescent="0.25">
      <c r="C1441" s="12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</row>
    <row r="1442" spans="3:63" x14ac:dyDescent="0.25">
      <c r="C1442" s="12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</row>
    <row r="1443" spans="3:63" x14ac:dyDescent="0.25">
      <c r="C1443" s="12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</row>
    <row r="1444" spans="3:63" x14ac:dyDescent="0.25">
      <c r="C1444" s="12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</row>
  </sheetData>
  <dataValidations disablePrompts="1" count="1">
    <dataValidation type="whole" operator="lessThanOrEqual" allowBlank="1" showInputMessage="1" showErrorMessage="1" errorTitle="Ошибка" error="Целое число меньше или равно 30" sqref="B154 B160:B161">
      <formula1>30</formula1>
    </dataValidation>
  </dataValidations>
  <pageMargins left="0.25" right="0.25" top="0.75" bottom="0.75" header="0.3" footer="0.3"/>
  <pageSetup paperSize="9" scale="28" fitToWidth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U1201"/>
  <sheetViews>
    <sheetView zoomScale="80" zoomScaleNormal="80" workbookViewId="0">
      <pane xSplit="3" ySplit="2" topLeftCell="DH3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44.7109375" style="11" customWidth="1"/>
    <col min="2" max="2" width="8.42578125" style="1" customWidth="1"/>
    <col min="3" max="3" width="12.85546875" style="2" customWidth="1"/>
    <col min="4" max="63" width="11.85546875" style="14" customWidth="1"/>
    <col min="64" max="125" width="11.85546875" style="1" customWidth="1"/>
    <col min="126" max="16384" width="9.140625" style="1"/>
  </cols>
  <sheetData>
    <row r="1" spans="1:125" s="25" customFormat="1" ht="21" x14ac:dyDescent="0.25">
      <c r="A1" s="24" t="s">
        <v>233</v>
      </c>
      <c r="C1" s="91"/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34</v>
      </c>
      <c r="AL1" s="3">
        <v>35</v>
      </c>
      <c r="AM1" s="3">
        <v>36</v>
      </c>
      <c r="AN1" s="3">
        <v>37</v>
      </c>
      <c r="AO1" s="3">
        <v>38</v>
      </c>
      <c r="AP1" s="3">
        <v>39</v>
      </c>
      <c r="AQ1" s="3">
        <v>40</v>
      </c>
      <c r="AR1" s="3">
        <v>41</v>
      </c>
      <c r="AS1" s="3">
        <v>42</v>
      </c>
      <c r="AT1" s="3">
        <v>43</v>
      </c>
      <c r="AU1" s="3">
        <v>44</v>
      </c>
      <c r="AV1" s="3">
        <v>45</v>
      </c>
      <c r="AW1" s="3">
        <v>46</v>
      </c>
      <c r="AX1" s="3">
        <v>47</v>
      </c>
      <c r="AY1" s="3">
        <v>48</v>
      </c>
      <c r="AZ1" s="3">
        <v>49</v>
      </c>
      <c r="BA1" s="3">
        <v>50</v>
      </c>
      <c r="BB1" s="3">
        <v>51</v>
      </c>
      <c r="BC1" s="3">
        <v>52</v>
      </c>
      <c r="BD1" s="3">
        <v>53</v>
      </c>
      <c r="BE1" s="3">
        <v>54</v>
      </c>
      <c r="BF1" s="3">
        <v>55</v>
      </c>
      <c r="BG1" s="3">
        <v>56</v>
      </c>
      <c r="BH1" s="3">
        <v>57</v>
      </c>
      <c r="BI1" s="3">
        <v>58</v>
      </c>
      <c r="BJ1" s="3">
        <v>59</v>
      </c>
      <c r="BK1" s="3">
        <v>60</v>
      </c>
      <c r="BL1" s="3">
        <v>61</v>
      </c>
      <c r="BM1" s="3">
        <v>62</v>
      </c>
      <c r="BN1" s="3">
        <v>63</v>
      </c>
      <c r="BO1" s="3">
        <v>64</v>
      </c>
      <c r="BP1" s="3">
        <v>65</v>
      </c>
      <c r="BQ1" s="3">
        <v>66</v>
      </c>
      <c r="BR1" s="3">
        <v>67</v>
      </c>
      <c r="BS1" s="3">
        <v>68</v>
      </c>
      <c r="BT1" s="3">
        <v>69</v>
      </c>
      <c r="BU1" s="3">
        <v>70</v>
      </c>
      <c r="BV1" s="3">
        <v>71</v>
      </c>
      <c r="BW1" s="3">
        <v>72</v>
      </c>
      <c r="BX1" s="3">
        <v>73</v>
      </c>
      <c r="BY1" s="3">
        <v>74</v>
      </c>
      <c r="BZ1" s="3">
        <v>75</v>
      </c>
      <c r="CA1" s="3">
        <v>76</v>
      </c>
      <c r="CB1" s="3">
        <v>77</v>
      </c>
      <c r="CC1" s="3">
        <v>78</v>
      </c>
      <c r="CD1" s="3">
        <v>79</v>
      </c>
      <c r="CE1" s="3">
        <v>80</v>
      </c>
      <c r="CF1" s="3">
        <v>81</v>
      </c>
      <c r="CG1" s="3">
        <v>82</v>
      </c>
      <c r="CH1" s="3">
        <v>83</v>
      </c>
      <c r="CI1" s="3">
        <v>84</v>
      </c>
      <c r="CJ1" s="3">
        <v>85</v>
      </c>
      <c r="CK1" s="3">
        <v>86</v>
      </c>
      <c r="CL1" s="3">
        <v>87</v>
      </c>
      <c r="CM1" s="3">
        <v>88</v>
      </c>
      <c r="CN1" s="3">
        <v>89</v>
      </c>
      <c r="CO1" s="3">
        <v>90</v>
      </c>
      <c r="CP1" s="3">
        <v>91</v>
      </c>
      <c r="CQ1" s="3">
        <v>92</v>
      </c>
      <c r="CR1" s="3">
        <v>93</v>
      </c>
      <c r="CS1" s="3">
        <v>94</v>
      </c>
      <c r="CT1" s="3">
        <v>95</v>
      </c>
      <c r="CU1" s="3">
        <v>96</v>
      </c>
      <c r="CV1" s="3">
        <v>97</v>
      </c>
      <c r="CW1" s="3">
        <v>98</v>
      </c>
      <c r="CX1" s="3">
        <v>99</v>
      </c>
      <c r="CY1" s="3">
        <v>100</v>
      </c>
      <c r="CZ1" s="3">
        <v>101</v>
      </c>
      <c r="DA1" s="3">
        <v>102</v>
      </c>
      <c r="DB1" s="3">
        <v>103</v>
      </c>
      <c r="DC1" s="3">
        <v>104</v>
      </c>
      <c r="DD1" s="3">
        <v>105</v>
      </c>
      <c r="DE1" s="3">
        <v>106</v>
      </c>
      <c r="DF1" s="3">
        <v>107</v>
      </c>
      <c r="DG1" s="3">
        <v>108</v>
      </c>
      <c r="DH1" s="3">
        <v>109</v>
      </c>
      <c r="DI1" s="3">
        <v>110</v>
      </c>
      <c r="DJ1" s="3">
        <v>111</v>
      </c>
      <c r="DK1" s="3">
        <v>112</v>
      </c>
      <c r="DL1" s="3">
        <v>113</v>
      </c>
      <c r="DM1" s="3">
        <v>114</v>
      </c>
      <c r="DN1" s="3">
        <v>115</v>
      </c>
      <c r="DO1" s="3">
        <v>116</v>
      </c>
      <c r="DP1" s="3">
        <v>117</v>
      </c>
      <c r="DQ1" s="3">
        <v>118</v>
      </c>
      <c r="DR1" s="3">
        <v>119</v>
      </c>
      <c r="DS1" s="3">
        <v>120</v>
      </c>
      <c r="DT1" s="3">
        <v>121</v>
      </c>
      <c r="DU1" s="3">
        <v>122</v>
      </c>
    </row>
    <row r="2" spans="1:125" x14ac:dyDescent="0.25">
      <c r="A2" s="47" t="s">
        <v>64</v>
      </c>
      <c r="B2" s="5"/>
      <c r="C2" s="6"/>
      <c r="D2" s="7">
        <v>2014</v>
      </c>
      <c r="E2" s="7">
        <v>2014</v>
      </c>
      <c r="F2" s="7">
        <v>2015</v>
      </c>
      <c r="G2" s="7">
        <v>2015</v>
      </c>
      <c r="H2" s="7">
        <v>2015</v>
      </c>
      <c r="I2" s="7">
        <v>2015</v>
      </c>
      <c r="J2" s="7">
        <v>2015</v>
      </c>
      <c r="K2" s="7">
        <v>2015</v>
      </c>
      <c r="L2" s="7">
        <v>2015</v>
      </c>
      <c r="M2" s="7">
        <v>2015</v>
      </c>
      <c r="N2" s="7">
        <v>2015</v>
      </c>
      <c r="O2" s="7">
        <v>2015</v>
      </c>
      <c r="P2" s="7">
        <v>2015</v>
      </c>
      <c r="Q2" s="7">
        <v>2015</v>
      </c>
      <c r="R2" s="7">
        <v>2016</v>
      </c>
      <c r="S2" s="7">
        <v>2016</v>
      </c>
      <c r="T2" s="7">
        <v>2016</v>
      </c>
      <c r="U2" s="7">
        <v>2016</v>
      </c>
      <c r="V2" s="7">
        <v>2016</v>
      </c>
      <c r="W2" s="7">
        <v>2016</v>
      </c>
      <c r="X2" s="7">
        <v>2016</v>
      </c>
      <c r="Y2" s="7">
        <v>2016</v>
      </c>
      <c r="Z2" s="7">
        <v>2016</v>
      </c>
      <c r="AA2" s="7">
        <v>2016</v>
      </c>
      <c r="AB2" s="7">
        <v>2016</v>
      </c>
      <c r="AC2" s="7">
        <v>2016</v>
      </c>
      <c r="AD2" s="7">
        <v>2017</v>
      </c>
      <c r="AE2" s="7">
        <v>2017</v>
      </c>
      <c r="AF2" s="7">
        <v>2017</v>
      </c>
      <c r="AG2" s="7">
        <v>2017</v>
      </c>
      <c r="AH2" s="7">
        <v>2017</v>
      </c>
      <c r="AI2" s="7">
        <v>2017</v>
      </c>
      <c r="AJ2" s="7">
        <v>2017</v>
      </c>
      <c r="AK2" s="7">
        <v>2017</v>
      </c>
      <c r="AL2" s="7">
        <v>2017</v>
      </c>
      <c r="AM2" s="7">
        <v>2017</v>
      </c>
      <c r="AN2" s="7">
        <v>2017</v>
      </c>
      <c r="AO2" s="7">
        <v>2017</v>
      </c>
      <c r="AP2" s="7">
        <v>2018</v>
      </c>
      <c r="AQ2" s="7">
        <v>2018</v>
      </c>
      <c r="AR2" s="7">
        <v>2018</v>
      </c>
      <c r="AS2" s="7">
        <v>2018</v>
      </c>
      <c r="AT2" s="7">
        <v>2018</v>
      </c>
      <c r="AU2" s="7">
        <v>2018</v>
      </c>
      <c r="AV2" s="7">
        <v>2018</v>
      </c>
      <c r="AW2" s="7">
        <v>2018</v>
      </c>
      <c r="AX2" s="7">
        <v>2018</v>
      </c>
      <c r="AY2" s="7">
        <v>2018</v>
      </c>
      <c r="AZ2" s="7">
        <v>2018</v>
      </c>
      <c r="BA2" s="7">
        <v>2018</v>
      </c>
      <c r="BB2" s="7">
        <v>2019</v>
      </c>
      <c r="BC2" s="7">
        <v>2019</v>
      </c>
      <c r="BD2" s="7">
        <v>2019</v>
      </c>
      <c r="BE2" s="7">
        <v>2019</v>
      </c>
      <c r="BF2" s="7">
        <v>2019</v>
      </c>
      <c r="BG2" s="7">
        <v>2019</v>
      </c>
      <c r="BH2" s="7">
        <v>2019</v>
      </c>
      <c r="BI2" s="7">
        <v>2019</v>
      </c>
      <c r="BJ2" s="7">
        <v>2019</v>
      </c>
      <c r="BK2" s="7">
        <v>2019</v>
      </c>
      <c r="BL2" s="7">
        <v>2019</v>
      </c>
      <c r="BM2" s="7">
        <v>2019</v>
      </c>
      <c r="BN2" s="7">
        <v>2020</v>
      </c>
      <c r="BO2" s="7">
        <v>2020</v>
      </c>
      <c r="BP2" s="7">
        <v>2020</v>
      </c>
      <c r="BQ2" s="7">
        <v>2020</v>
      </c>
      <c r="BR2" s="7">
        <v>2020</v>
      </c>
      <c r="BS2" s="7">
        <v>2020</v>
      </c>
      <c r="BT2" s="7">
        <v>2020</v>
      </c>
      <c r="BU2" s="7">
        <v>2020</v>
      </c>
      <c r="BV2" s="7">
        <v>2020</v>
      </c>
      <c r="BW2" s="7">
        <v>2020</v>
      </c>
      <c r="BX2" s="7">
        <v>2020</v>
      </c>
      <c r="BY2" s="7">
        <v>2020</v>
      </c>
      <c r="BZ2" s="7">
        <v>2021</v>
      </c>
      <c r="CA2" s="7">
        <v>2021</v>
      </c>
      <c r="CB2" s="7">
        <v>2021</v>
      </c>
      <c r="CC2" s="7">
        <v>2021</v>
      </c>
      <c r="CD2" s="7">
        <v>2021</v>
      </c>
      <c r="CE2" s="7">
        <v>2021</v>
      </c>
      <c r="CF2" s="7">
        <v>2021</v>
      </c>
      <c r="CG2" s="7">
        <v>2021</v>
      </c>
      <c r="CH2" s="7">
        <v>2021</v>
      </c>
      <c r="CI2" s="7">
        <v>2021</v>
      </c>
      <c r="CJ2" s="7">
        <v>2021</v>
      </c>
      <c r="CK2" s="7">
        <v>2021</v>
      </c>
      <c r="CL2" s="7">
        <v>2022</v>
      </c>
      <c r="CM2" s="7">
        <v>2022</v>
      </c>
      <c r="CN2" s="7">
        <v>2022</v>
      </c>
      <c r="CO2" s="7">
        <v>2022</v>
      </c>
      <c r="CP2" s="7">
        <v>2022</v>
      </c>
      <c r="CQ2" s="7">
        <v>2022</v>
      </c>
      <c r="CR2" s="7">
        <v>2022</v>
      </c>
      <c r="CS2" s="7">
        <v>2022</v>
      </c>
      <c r="CT2" s="7">
        <v>2022</v>
      </c>
      <c r="CU2" s="7">
        <v>2022</v>
      </c>
      <c r="CV2" s="7">
        <v>2022</v>
      </c>
      <c r="CW2" s="7">
        <v>2022</v>
      </c>
      <c r="CX2" s="7">
        <v>2023</v>
      </c>
      <c r="CY2" s="7">
        <v>2023</v>
      </c>
      <c r="CZ2" s="7">
        <v>2023</v>
      </c>
      <c r="DA2" s="7">
        <v>2023</v>
      </c>
      <c r="DB2" s="7">
        <v>2023</v>
      </c>
      <c r="DC2" s="7">
        <v>2023</v>
      </c>
      <c r="DD2" s="7">
        <v>2023</v>
      </c>
      <c r="DE2" s="7">
        <v>2023</v>
      </c>
      <c r="DF2" s="7">
        <v>2023</v>
      </c>
      <c r="DG2" s="7">
        <v>2023</v>
      </c>
      <c r="DH2" s="7">
        <v>2023</v>
      </c>
      <c r="DI2" s="7">
        <v>2023</v>
      </c>
      <c r="DJ2" s="7">
        <v>2024</v>
      </c>
      <c r="DK2" s="7">
        <v>2024</v>
      </c>
      <c r="DL2" s="7">
        <v>2024</v>
      </c>
      <c r="DM2" s="7">
        <v>2024</v>
      </c>
      <c r="DN2" s="7">
        <v>2024</v>
      </c>
      <c r="DO2" s="7">
        <v>2024</v>
      </c>
      <c r="DP2" s="7">
        <v>2024</v>
      </c>
      <c r="DQ2" s="7">
        <v>2024</v>
      </c>
      <c r="DR2" s="7">
        <v>2024</v>
      </c>
      <c r="DS2" s="7">
        <v>2024</v>
      </c>
      <c r="DT2" s="7">
        <v>2024</v>
      </c>
      <c r="DU2" s="7">
        <v>2024</v>
      </c>
    </row>
    <row r="3" spans="1:125" s="9" customFormat="1" x14ac:dyDescent="0.25">
      <c r="A3" s="160" t="s">
        <v>50</v>
      </c>
      <c r="B3" s="21"/>
      <c r="C3" s="22" t="s">
        <v>1</v>
      </c>
      <c r="D3" s="23">
        <v>41944</v>
      </c>
      <c r="E3" s="23">
        <v>41974</v>
      </c>
      <c r="F3" s="23">
        <v>42005</v>
      </c>
      <c r="G3" s="23">
        <v>42036</v>
      </c>
      <c r="H3" s="23">
        <v>42064</v>
      </c>
      <c r="I3" s="23">
        <v>42095</v>
      </c>
      <c r="J3" s="23">
        <v>42125</v>
      </c>
      <c r="K3" s="23">
        <v>42156</v>
      </c>
      <c r="L3" s="23">
        <v>42186</v>
      </c>
      <c r="M3" s="23">
        <v>42217</v>
      </c>
      <c r="N3" s="23">
        <v>42248</v>
      </c>
      <c r="O3" s="23">
        <v>42278</v>
      </c>
      <c r="P3" s="23">
        <v>42309</v>
      </c>
      <c r="Q3" s="23">
        <v>42339</v>
      </c>
      <c r="R3" s="23">
        <v>42370</v>
      </c>
      <c r="S3" s="23">
        <v>42401</v>
      </c>
      <c r="T3" s="23">
        <v>42430</v>
      </c>
      <c r="U3" s="23">
        <v>42461</v>
      </c>
      <c r="V3" s="23">
        <v>42491</v>
      </c>
      <c r="W3" s="23">
        <v>42522</v>
      </c>
      <c r="X3" s="23">
        <v>42552</v>
      </c>
      <c r="Y3" s="23">
        <v>42583</v>
      </c>
      <c r="Z3" s="23">
        <v>42614</v>
      </c>
      <c r="AA3" s="23">
        <v>42644</v>
      </c>
      <c r="AB3" s="23">
        <v>42675</v>
      </c>
      <c r="AC3" s="23">
        <v>42705</v>
      </c>
      <c r="AD3" s="23">
        <v>42736</v>
      </c>
      <c r="AE3" s="23">
        <v>42767</v>
      </c>
      <c r="AF3" s="23">
        <v>42795</v>
      </c>
      <c r="AG3" s="23">
        <v>42826</v>
      </c>
      <c r="AH3" s="23">
        <v>42856</v>
      </c>
      <c r="AI3" s="23">
        <v>42887</v>
      </c>
      <c r="AJ3" s="23">
        <v>42917</v>
      </c>
      <c r="AK3" s="23">
        <v>42948</v>
      </c>
      <c r="AL3" s="23">
        <v>42979</v>
      </c>
      <c r="AM3" s="23">
        <v>43009</v>
      </c>
      <c r="AN3" s="23">
        <v>43040</v>
      </c>
      <c r="AO3" s="23">
        <v>43070</v>
      </c>
      <c r="AP3" s="23">
        <v>43101</v>
      </c>
      <c r="AQ3" s="23">
        <v>43132</v>
      </c>
      <c r="AR3" s="23">
        <v>43160</v>
      </c>
      <c r="AS3" s="23">
        <v>43191</v>
      </c>
      <c r="AT3" s="23">
        <v>43221</v>
      </c>
      <c r="AU3" s="23">
        <v>43252</v>
      </c>
      <c r="AV3" s="23">
        <v>43282</v>
      </c>
      <c r="AW3" s="23">
        <v>43313</v>
      </c>
      <c r="AX3" s="23">
        <v>43344</v>
      </c>
      <c r="AY3" s="23">
        <v>43374</v>
      </c>
      <c r="AZ3" s="23">
        <v>43405</v>
      </c>
      <c r="BA3" s="23">
        <v>43435</v>
      </c>
      <c r="BB3" s="23">
        <v>43466</v>
      </c>
      <c r="BC3" s="23">
        <v>43497</v>
      </c>
      <c r="BD3" s="23">
        <v>43525</v>
      </c>
      <c r="BE3" s="23">
        <v>43556</v>
      </c>
      <c r="BF3" s="23">
        <v>43586</v>
      </c>
      <c r="BG3" s="23">
        <v>43617</v>
      </c>
      <c r="BH3" s="23">
        <v>43647</v>
      </c>
      <c r="BI3" s="23">
        <v>43678</v>
      </c>
      <c r="BJ3" s="23">
        <v>43709</v>
      </c>
      <c r="BK3" s="23">
        <v>43739</v>
      </c>
      <c r="BL3" s="23">
        <v>43770</v>
      </c>
      <c r="BM3" s="23">
        <v>43800</v>
      </c>
      <c r="BN3" s="23">
        <v>43831</v>
      </c>
      <c r="BO3" s="23">
        <v>43862</v>
      </c>
      <c r="BP3" s="23">
        <v>43891</v>
      </c>
      <c r="BQ3" s="23">
        <v>43922</v>
      </c>
      <c r="BR3" s="23">
        <v>43952</v>
      </c>
      <c r="BS3" s="23">
        <v>43983</v>
      </c>
      <c r="BT3" s="23">
        <v>44013</v>
      </c>
      <c r="BU3" s="23">
        <v>44044</v>
      </c>
      <c r="BV3" s="23">
        <v>44075</v>
      </c>
      <c r="BW3" s="23">
        <v>44105</v>
      </c>
      <c r="BX3" s="23">
        <v>44136</v>
      </c>
      <c r="BY3" s="23">
        <v>44166</v>
      </c>
      <c r="BZ3" s="23">
        <v>44197</v>
      </c>
      <c r="CA3" s="23">
        <v>44228</v>
      </c>
      <c r="CB3" s="23">
        <v>44256</v>
      </c>
      <c r="CC3" s="23">
        <v>44287</v>
      </c>
      <c r="CD3" s="23">
        <v>44317</v>
      </c>
      <c r="CE3" s="23">
        <v>44348</v>
      </c>
      <c r="CF3" s="23">
        <v>44378</v>
      </c>
      <c r="CG3" s="23">
        <v>44409</v>
      </c>
      <c r="CH3" s="23">
        <v>44440</v>
      </c>
      <c r="CI3" s="23">
        <v>44470</v>
      </c>
      <c r="CJ3" s="23">
        <v>44501</v>
      </c>
      <c r="CK3" s="23">
        <v>44531</v>
      </c>
      <c r="CL3" s="23">
        <v>44562</v>
      </c>
      <c r="CM3" s="23">
        <v>44593</v>
      </c>
      <c r="CN3" s="23">
        <v>44621</v>
      </c>
      <c r="CO3" s="23">
        <v>44652</v>
      </c>
      <c r="CP3" s="23">
        <v>44682</v>
      </c>
      <c r="CQ3" s="23">
        <v>44713</v>
      </c>
      <c r="CR3" s="23">
        <v>44743</v>
      </c>
      <c r="CS3" s="23">
        <v>44774</v>
      </c>
      <c r="CT3" s="23">
        <v>44805</v>
      </c>
      <c r="CU3" s="23">
        <v>44835</v>
      </c>
      <c r="CV3" s="23">
        <v>44866</v>
      </c>
      <c r="CW3" s="23">
        <v>44896</v>
      </c>
      <c r="CX3" s="23">
        <v>44927</v>
      </c>
      <c r="CY3" s="23">
        <v>44958</v>
      </c>
      <c r="CZ3" s="23">
        <v>44986</v>
      </c>
      <c r="DA3" s="23">
        <v>45017</v>
      </c>
      <c r="DB3" s="23">
        <v>45047</v>
      </c>
      <c r="DC3" s="23">
        <v>45078</v>
      </c>
      <c r="DD3" s="23">
        <v>45108</v>
      </c>
      <c r="DE3" s="23">
        <v>45139</v>
      </c>
      <c r="DF3" s="23">
        <v>45170</v>
      </c>
      <c r="DG3" s="23">
        <v>45200</v>
      </c>
      <c r="DH3" s="23">
        <v>45231</v>
      </c>
      <c r="DI3" s="23">
        <v>45261</v>
      </c>
      <c r="DJ3" s="23">
        <v>45292</v>
      </c>
      <c r="DK3" s="23">
        <v>45323</v>
      </c>
      <c r="DL3" s="23">
        <v>45352</v>
      </c>
      <c r="DM3" s="23">
        <v>45383</v>
      </c>
      <c r="DN3" s="23">
        <v>45413</v>
      </c>
      <c r="DO3" s="23">
        <v>45444</v>
      </c>
      <c r="DP3" s="23">
        <v>45474</v>
      </c>
      <c r="DQ3" s="23">
        <v>45505</v>
      </c>
      <c r="DR3" s="23">
        <v>45536</v>
      </c>
      <c r="DS3" s="23">
        <v>45566</v>
      </c>
      <c r="DT3" s="23">
        <v>45597</v>
      </c>
      <c r="DU3" s="23">
        <v>45627</v>
      </c>
    </row>
    <row r="4" spans="1:125" x14ac:dyDescent="0.25">
      <c r="A4" s="11" t="s">
        <v>48</v>
      </c>
      <c r="C4" s="85">
        <v>88300000</v>
      </c>
      <c r="D4" s="13">
        <v>52300000</v>
      </c>
      <c r="E4" s="13">
        <v>900000</v>
      </c>
      <c r="F4" s="13">
        <v>1100000</v>
      </c>
      <c r="G4" s="13">
        <v>900000</v>
      </c>
      <c r="H4" s="13">
        <v>2200000</v>
      </c>
      <c r="I4" s="13">
        <v>1600000</v>
      </c>
      <c r="J4" s="13">
        <v>1100000</v>
      </c>
      <c r="K4" s="13">
        <v>1500000</v>
      </c>
      <c r="L4" s="13">
        <v>9900000</v>
      </c>
      <c r="M4" s="13">
        <v>16800000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</row>
    <row r="5" spans="1:125" x14ac:dyDescent="0.25">
      <c r="A5" s="11" t="s">
        <v>165</v>
      </c>
      <c r="B5" s="176">
        <v>12</v>
      </c>
      <c r="C5" s="85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</row>
    <row r="6" spans="1:125" x14ac:dyDescent="0.25">
      <c r="A6" s="11" t="s">
        <v>166</v>
      </c>
      <c r="B6" s="176">
        <v>18</v>
      </c>
      <c r="C6" s="85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</row>
    <row r="7" spans="1:125" x14ac:dyDescent="0.25">
      <c r="A7" s="11" t="s">
        <v>171</v>
      </c>
      <c r="B7" s="176"/>
      <c r="C7" s="85">
        <v>88300000</v>
      </c>
      <c r="D7" s="13"/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12614285.714285715</v>
      </c>
      <c r="Q7" s="13">
        <v>12614285.714285715</v>
      </c>
      <c r="R7" s="13">
        <v>12614285.714285715</v>
      </c>
      <c r="S7" s="13">
        <v>12614285.714285715</v>
      </c>
      <c r="T7" s="13">
        <v>12614285.714285715</v>
      </c>
      <c r="U7" s="13">
        <v>12614285.714285715</v>
      </c>
      <c r="V7" s="13">
        <v>12614285.714285715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13">
        <v>0</v>
      </c>
      <c r="BY7" s="13">
        <v>0</v>
      </c>
      <c r="BZ7" s="13">
        <v>0</v>
      </c>
      <c r="CA7" s="13">
        <v>0</v>
      </c>
      <c r="CB7" s="13">
        <v>0</v>
      </c>
      <c r="CC7" s="13">
        <v>0</v>
      </c>
      <c r="CD7" s="13">
        <v>0</v>
      </c>
      <c r="CE7" s="13">
        <v>0</v>
      </c>
      <c r="CF7" s="13">
        <v>0</v>
      </c>
      <c r="CG7" s="13">
        <v>0</v>
      </c>
      <c r="CH7" s="13">
        <v>0</v>
      </c>
      <c r="CI7" s="13">
        <v>0</v>
      </c>
      <c r="CJ7" s="13">
        <v>0</v>
      </c>
      <c r="CK7" s="13">
        <v>0</v>
      </c>
      <c r="CL7" s="13">
        <v>0</v>
      </c>
      <c r="CM7" s="13">
        <v>0</v>
      </c>
      <c r="CN7" s="13">
        <v>0</v>
      </c>
      <c r="CO7" s="13">
        <v>0</v>
      </c>
      <c r="CP7" s="13">
        <v>0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0</v>
      </c>
      <c r="DG7" s="13">
        <v>0</v>
      </c>
      <c r="DH7" s="13">
        <v>0</v>
      </c>
      <c r="DI7" s="13">
        <v>0</v>
      </c>
      <c r="DJ7" s="13">
        <v>0</v>
      </c>
      <c r="DK7" s="13">
        <v>0</v>
      </c>
      <c r="DL7" s="13">
        <v>0</v>
      </c>
      <c r="DM7" s="13">
        <v>0</v>
      </c>
      <c r="DN7" s="13">
        <v>0</v>
      </c>
      <c r="DO7" s="13">
        <v>0</v>
      </c>
      <c r="DP7" s="13">
        <v>0</v>
      </c>
      <c r="DQ7" s="13">
        <v>0</v>
      </c>
      <c r="DR7" s="13">
        <v>0</v>
      </c>
      <c r="DS7" s="13">
        <v>0</v>
      </c>
      <c r="DT7" s="13">
        <v>0</v>
      </c>
      <c r="DU7" s="13">
        <v>0</v>
      </c>
    </row>
    <row r="8" spans="1:125" x14ac:dyDescent="0.25">
      <c r="A8" s="11" t="s">
        <v>26</v>
      </c>
      <c r="B8" s="176"/>
      <c r="C8" s="85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</row>
    <row r="9" spans="1:125" s="15" customFormat="1" x14ac:dyDescent="0.25">
      <c r="A9" s="18" t="s">
        <v>172</v>
      </c>
      <c r="B9" s="176"/>
      <c r="C9" s="86">
        <v>5843333.333333333</v>
      </c>
      <c r="D9" s="17"/>
      <c r="E9" s="17">
        <v>435833.33333333331</v>
      </c>
      <c r="F9" s="17">
        <v>443333.33333333331</v>
      </c>
      <c r="G9" s="17">
        <v>452500</v>
      </c>
      <c r="H9" s="17">
        <v>460000</v>
      </c>
      <c r="I9" s="17">
        <v>478333.33333333331</v>
      </c>
      <c r="J9" s="17">
        <v>491666.66666666669</v>
      </c>
      <c r="K9" s="17">
        <v>500833.33333333331</v>
      </c>
      <c r="L9" s="17">
        <v>513333.33333333331</v>
      </c>
      <c r="M9" s="17">
        <v>595833.33333333337</v>
      </c>
      <c r="N9" s="17">
        <v>735833.33333333337</v>
      </c>
      <c r="O9" s="17">
        <v>735833.33333333337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</row>
    <row r="10" spans="1:125" s="15" customFormat="1" x14ac:dyDescent="0.25">
      <c r="A10" s="18" t="s">
        <v>173</v>
      </c>
      <c r="B10" s="184">
        <v>0.1</v>
      </c>
      <c r="C10" s="86">
        <v>8786666.6666666642</v>
      </c>
      <c r="D10" s="17"/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6579166.666666666</v>
      </c>
      <c r="Q10" s="17">
        <v>630714.2857142858</v>
      </c>
      <c r="R10" s="17">
        <v>525595.23809523811</v>
      </c>
      <c r="S10" s="17">
        <v>420476.19047619047</v>
      </c>
      <c r="T10" s="17">
        <v>315357.14285714278</v>
      </c>
      <c r="U10" s="17">
        <v>210238.09523809515</v>
      </c>
      <c r="V10" s="17">
        <v>105119.04761904753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0</v>
      </c>
      <c r="DJ10" s="17">
        <v>0</v>
      </c>
      <c r="DK10" s="17">
        <v>0</v>
      </c>
      <c r="DL10" s="17">
        <v>0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  <c r="DT10" s="17">
        <v>0</v>
      </c>
      <c r="DU10" s="17">
        <v>0</v>
      </c>
    </row>
    <row r="11" spans="1:125" x14ac:dyDescent="0.25">
      <c r="A11" s="4" t="s">
        <v>49</v>
      </c>
      <c r="B11" s="5"/>
      <c r="C11" s="87">
        <v>0</v>
      </c>
      <c r="D11" s="39">
        <v>52300000</v>
      </c>
      <c r="E11" s="39">
        <v>53200000</v>
      </c>
      <c r="F11" s="39">
        <v>54300000</v>
      </c>
      <c r="G11" s="39">
        <v>55200000</v>
      </c>
      <c r="H11" s="39">
        <v>57400000</v>
      </c>
      <c r="I11" s="39">
        <v>59000000</v>
      </c>
      <c r="J11" s="39">
        <v>60100000</v>
      </c>
      <c r="K11" s="39">
        <v>61600000</v>
      </c>
      <c r="L11" s="39">
        <v>71500000</v>
      </c>
      <c r="M11" s="39">
        <v>88300000</v>
      </c>
      <c r="N11" s="39">
        <v>88300000</v>
      </c>
      <c r="O11" s="39">
        <v>88300000</v>
      </c>
      <c r="P11" s="39">
        <v>75685714.285714284</v>
      </c>
      <c r="Q11" s="39">
        <v>63071428.571428567</v>
      </c>
      <c r="R11" s="39">
        <v>50457142.857142851</v>
      </c>
      <c r="S11" s="39">
        <v>37842857.142857134</v>
      </c>
      <c r="T11" s="39">
        <v>25228571.428571418</v>
      </c>
      <c r="U11" s="39">
        <v>12614285.714285703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39">
        <v>0</v>
      </c>
      <c r="BM11" s="39">
        <v>0</v>
      </c>
      <c r="BN11" s="39">
        <v>0</v>
      </c>
      <c r="BO11" s="39">
        <v>0</v>
      </c>
      <c r="BP11" s="39">
        <v>0</v>
      </c>
      <c r="BQ11" s="39">
        <v>0</v>
      </c>
      <c r="BR11" s="39">
        <v>0</v>
      </c>
      <c r="BS11" s="39">
        <v>0</v>
      </c>
      <c r="BT11" s="39">
        <v>0</v>
      </c>
      <c r="BU11" s="39">
        <v>0</v>
      </c>
      <c r="BV11" s="39">
        <v>0</v>
      </c>
      <c r="BW11" s="39">
        <v>0</v>
      </c>
      <c r="BX11" s="39">
        <v>0</v>
      </c>
      <c r="BY11" s="39">
        <v>0</v>
      </c>
      <c r="BZ11" s="39">
        <v>0</v>
      </c>
      <c r="CA11" s="39">
        <v>0</v>
      </c>
      <c r="CB11" s="39">
        <v>0</v>
      </c>
      <c r="CC11" s="39">
        <v>0</v>
      </c>
      <c r="CD11" s="39">
        <v>0</v>
      </c>
      <c r="CE11" s="39">
        <v>0</v>
      </c>
      <c r="CF11" s="39">
        <v>0</v>
      </c>
      <c r="CG11" s="39">
        <v>0</v>
      </c>
      <c r="CH11" s="39">
        <v>0</v>
      </c>
      <c r="CI11" s="39">
        <v>0</v>
      </c>
      <c r="CJ11" s="39">
        <v>0</v>
      </c>
      <c r="CK11" s="39">
        <v>0</v>
      </c>
      <c r="CL11" s="39">
        <v>0</v>
      </c>
      <c r="CM11" s="39">
        <v>0</v>
      </c>
      <c r="CN11" s="39">
        <v>0</v>
      </c>
      <c r="CO11" s="39">
        <v>0</v>
      </c>
      <c r="CP11" s="39">
        <v>0</v>
      </c>
      <c r="CQ11" s="39">
        <v>0</v>
      </c>
      <c r="CR11" s="39">
        <v>0</v>
      </c>
      <c r="CS11" s="39">
        <v>0</v>
      </c>
      <c r="CT11" s="39">
        <v>0</v>
      </c>
      <c r="CU11" s="39">
        <v>0</v>
      </c>
      <c r="CV11" s="39">
        <v>0</v>
      </c>
      <c r="CW11" s="39">
        <v>0</v>
      </c>
      <c r="CX11" s="39">
        <v>0</v>
      </c>
      <c r="CY11" s="39">
        <v>0</v>
      </c>
      <c r="CZ11" s="39">
        <v>0</v>
      </c>
      <c r="DA11" s="39">
        <v>0</v>
      </c>
      <c r="DB11" s="39">
        <v>0</v>
      </c>
      <c r="DC11" s="39">
        <v>0</v>
      </c>
      <c r="DD11" s="39">
        <v>0</v>
      </c>
      <c r="DE11" s="39">
        <v>0</v>
      </c>
      <c r="DF11" s="39">
        <v>0</v>
      </c>
      <c r="DG11" s="39">
        <v>0</v>
      </c>
      <c r="DH11" s="39">
        <v>0</v>
      </c>
      <c r="DI11" s="39">
        <v>0</v>
      </c>
      <c r="DJ11" s="39">
        <v>0</v>
      </c>
      <c r="DK11" s="39">
        <v>0</v>
      </c>
      <c r="DL11" s="39">
        <v>0</v>
      </c>
      <c r="DM11" s="39">
        <v>0</v>
      </c>
      <c r="DN11" s="39">
        <v>0</v>
      </c>
      <c r="DO11" s="39">
        <v>0</v>
      </c>
      <c r="DP11" s="39">
        <v>0</v>
      </c>
      <c r="DQ11" s="39">
        <v>0</v>
      </c>
      <c r="DR11" s="39">
        <v>0</v>
      </c>
      <c r="DS11" s="39">
        <v>0</v>
      </c>
      <c r="DT11" s="39">
        <v>0</v>
      </c>
      <c r="DU11" s="39">
        <v>0</v>
      </c>
    </row>
    <row r="12" spans="1:125" x14ac:dyDescent="0.25">
      <c r="A12" s="36"/>
      <c r="B12" s="88"/>
      <c r="C12" s="33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</row>
    <row r="13" spans="1:125" x14ac:dyDescent="0.25">
      <c r="C13" s="1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</row>
    <row r="14" spans="1:125" s="181" customFormat="1" ht="12.75" x14ac:dyDescent="0.25">
      <c r="A14" s="180" t="s">
        <v>169</v>
      </c>
      <c r="C14" s="182"/>
      <c r="D14" s="183">
        <v>1000000</v>
      </c>
      <c r="E14" s="183">
        <v>800000</v>
      </c>
      <c r="F14" s="183">
        <v>800000</v>
      </c>
      <c r="G14" s="183">
        <v>700000</v>
      </c>
      <c r="H14" s="183">
        <v>1200000</v>
      </c>
      <c r="I14" s="183">
        <v>1300000</v>
      </c>
      <c r="J14" s="183">
        <v>900000</v>
      </c>
      <c r="K14" s="183">
        <v>900000</v>
      </c>
      <c r="L14" s="183">
        <v>1400000</v>
      </c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</row>
    <row r="15" spans="1:125" s="181" customFormat="1" ht="12.75" x14ac:dyDescent="0.25">
      <c r="A15" s="180" t="s">
        <v>170</v>
      </c>
      <c r="C15" s="182"/>
      <c r="D15" s="183">
        <v>1000000</v>
      </c>
      <c r="E15" s="183">
        <v>800000</v>
      </c>
      <c r="F15" s="183">
        <v>800000</v>
      </c>
      <c r="G15" s="183">
        <v>700000</v>
      </c>
      <c r="H15" s="183">
        <v>1200000</v>
      </c>
      <c r="I15" s="183">
        <v>1300000</v>
      </c>
      <c r="J15" s="183">
        <v>900000</v>
      </c>
      <c r="K15" s="183">
        <v>900000</v>
      </c>
      <c r="L15" s="183">
        <v>6500000</v>
      </c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</row>
    <row r="16" spans="1:125" s="181" customFormat="1" ht="12.75" x14ac:dyDescent="0.25">
      <c r="A16" s="180"/>
      <c r="C16" s="182"/>
      <c r="D16" s="182">
        <f t="shared" ref="D16:L16" si="0">IF(var=1,D14,D15)</f>
        <v>1000000</v>
      </c>
      <c r="E16" s="182">
        <f t="shared" si="0"/>
        <v>800000</v>
      </c>
      <c r="F16" s="182">
        <f t="shared" si="0"/>
        <v>800000</v>
      </c>
      <c r="G16" s="182">
        <f t="shared" si="0"/>
        <v>700000</v>
      </c>
      <c r="H16" s="182">
        <f t="shared" si="0"/>
        <v>1200000</v>
      </c>
      <c r="I16" s="182">
        <f t="shared" si="0"/>
        <v>1300000</v>
      </c>
      <c r="J16" s="182">
        <f t="shared" si="0"/>
        <v>900000</v>
      </c>
      <c r="K16" s="182">
        <f t="shared" si="0"/>
        <v>900000</v>
      </c>
      <c r="L16" s="182">
        <f t="shared" si="0"/>
        <v>1400000</v>
      </c>
      <c r="M16" s="183">
        <f t="shared" ref="M16:AR16" si="1">IF(var=1,M14,M15)</f>
        <v>0</v>
      </c>
      <c r="N16" s="183">
        <f t="shared" si="1"/>
        <v>0</v>
      </c>
      <c r="O16" s="183">
        <f t="shared" si="1"/>
        <v>0</v>
      </c>
      <c r="P16" s="183">
        <f t="shared" si="1"/>
        <v>0</v>
      </c>
      <c r="Q16" s="183">
        <f t="shared" si="1"/>
        <v>0</v>
      </c>
      <c r="R16" s="183">
        <f t="shared" si="1"/>
        <v>0</v>
      </c>
      <c r="S16" s="183">
        <f t="shared" si="1"/>
        <v>0</v>
      </c>
      <c r="T16" s="183">
        <f t="shared" si="1"/>
        <v>0</v>
      </c>
      <c r="U16" s="183">
        <f t="shared" si="1"/>
        <v>0</v>
      </c>
      <c r="V16" s="183">
        <f t="shared" si="1"/>
        <v>0</v>
      </c>
      <c r="W16" s="183">
        <f t="shared" si="1"/>
        <v>0</v>
      </c>
      <c r="X16" s="183">
        <f t="shared" si="1"/>
        <v>0</v>
      </c>
      <c r="Y16" s="183">
        <f t="shared" si="1"/>
        <v>0</v>
      </c>
      <c r="Z16" s="183">
        <f t="shared" si="1"/>
        <v>0</v>
      </c>
      <c r="AA16" s="183">
        <f t="shared" si="1"/>
        <v>0</v>
      </c>
      <c r="AB16" s="183">
        <f t="shared" si="1"/>
        <v>0</v>
      </c>
      <c r="AC16" s="183">
        <f t="shared" si="1"/>
        <v>0</v>
      </c>
      <c r="AD16" s="183">
        <f t="shared" si="1"/>
        <v>0</v>
      </c>
      <c r="AE16" s="183">
        <f t="shared" si="1"/>
        <v>0</v>
      </c>
      <c r="AF16" s="183">
        <f t="shared" si="1"/>
        <v>0</v>
      </c>
      <c r="AG16" s="183">
        <f t="shared" si="1"/>
        <v>0</v>
      </c>
      <c r="AH16" s="183">
        <f t="shared" si="1"/>
        <v>0</v>
      </c>
      <c r="AI16" s="183">
        <f t="shared" si="1"/>
        <v>0</v>
      </c>
      <c r="AJ16" s="183">
        <f t="shared" si="1"/>
        <v>0</v>
      </c>
      <c r="AK16" s="183">
        <f t="shared" si="1"/>
        <v>0</v>
      </c>
      <c r="AL16" s="183">
        <f t="shared" si="1"/>
        <v>0</v>
      </c>
      <c r="AM16" s="183">
        <f t="shared" si="1"/>
        <v>0</v>
      </c>
      <c r="AN16" s="183">
        <f t="shared" si="1"/>
        <v>0</v>
      </c>
      <c r="AO16" s="183">
        <f t="shared" si="1"/>
        <v>0</v>
      </c>
      <c r="AP16" s="183">
        <f t="shared" si="1"/>
        <v>0</v>
      </c>
      <c r="AQ16" s="183">
        <f t="shared" si="1"/>
        <v>0</v>
      </c>
      <c r="AR16" s="183">
        <f t="shared" si="1"/>
        <v>0</v>
      </c>
      <c r="AS16" s="183">
        <f t="shared" ref="AS16:BX16" si="2">IF(var=1,AS14,AS15)</f>
        <v>0</v>
      </c>
      <c r="AT16" s="183">
        <f t="shared" si="2"/>
        <v>0</v>
      </c>
      <c r="AU16" s="183">
        <f t="shared" si="2"/>
        <v>0</v>
      </c>
      <c r="AV16" s="183">
        <f t="shared" si="2"/>
        <v>0</v>
      </c>
      <c r="AW16" s="183">
        <f t="shared" si="2"/>
        <v>0</v>
      </c>
      <c r="AX16" s="183">
        <f t="shared" si="2"/>
        <v>0</v>
      </c>
      <c r="AY16" s="183">
        <f t="shared" si="2"/>
        <v>0</v>
      </c>
      <c r="AZ16" s="183">
        <f t="shared" si="2"/>
        <v>0</v>
      </c>
      <c r="BA16" s="183">
        <f t="shared" si="2"/>
        <v>0</v>
      </c>
      <c r="BB16" s="183">
        <f t="shared" si="2"/>
        <v>0</v>
      </c>
      <c r="BC16" s="183">
        <f t="shared" si="2"/>
        <v>0</v>
      </c>
      <c r="BD16" s="183">
        <f t="shared" si="2"/>
        <v>0</v>
      </c>
      <c r="BE16" s="183">
        <f t="shared" si="2"/>
        <v>0</v>
      </c>
      <c r="BF16" s="183">
        <f t="shared" si="2"/>
        <v>0</v>
      </c>
      <c r="BG16" s="183">
        <f t="shared" si="2"/>
        <v>0</v>
      </c>
      <c r="BH16" s="183">
        <f t="shared" si="2"/>
        <v>0</v>
      </c>
      <c r="BI16" s="183">
        <f t="shared" si="2"/>
        <v>0</v>
      </c>
      <c r="BJ16" s="183">
        <f t="shared" si="2"/>
        <v>0</v>
      </c>
      <c r="BK16" s="183">
        <f t="shared" si="2"/>
        <v>0</v>
      </c>
      <c r="BL16" s="183">
        <f t="shared" si="2"/>
        <v>0</v>
      </c>
      <c r="BM16" s="183">
        <f t="shared" si="2"/>
        <v>0</v>
      </c>
      <c r="BN16" s="183">
        <f t="shared" si="2"/>
        <v>0</v>
      </c>
      <c r="BO16" s="183">
        <f t="shared" si="2"/>
        <v>0</v>
      </c>
      <c r="BP16" s="183">
        <f t="shared" si="2"/>
        <v>0</v>
      </c>
      <c r="BQ16" s="183">
        <f t="shared" si="2"/>
        <v>0</v>
      </c>
      <c r="BR16" s="183">
        <f t="shared" si="2"/>
        <v>0</v>
      </c>
      <c r="BS16" s="183">
        <f t="shared" si="2"/>
        <v>0</v>
      </c>
      <c r="BT16" s="183">
        <f t="shared" si="2"/>
        <v>0</v>
      </c>
      <c r="BU16" s="183">
        <f t="shared" si="2"/>
        <v>0</v>
      </c>
      <c r="BV16" s="183">
        <f t="shared" si="2"/>
        <v>0</v>
      </c>
      <c r="BW16" s="183">
        <f t="shared" si="2"/>
        <v>0</v>
      </c>
      <c r="BX16" s="183">
        <f t="shared" si="2"/>
        <v>0</v>
      </c>
      <c r="BY16" s="183">
        <f t="shared" ref="BY16:DD16" si="3">IF(var=1,BY14,BY15)</f>
        <v>0</v>
      </c>
      <c r="BZ16" s="183">
        <f t="shared" si="3"/>
        <v>0</v>
      </c>
      <c r="CA16" s="183">
        <f t="shared" si="3"/>
        <v>0</v>
      </c>
      <c r="CB16" s="183">
        <f t="shared" si="3"/>
        <v>0</v>
      </c>
      <c r="CC16" s="183">
        <f t="shared" si="3"/>
        <v>0</v>
      </c>
      <c r="CD16" s="183">
        <f t="shared" si="3"/>
        <v>0</v>
      </c>
      <c r="CE16" s="183">
        <f t="shared" si="3"/>
        <v>0</v>
      </c>
      <c r="CF16" s="183">
        <f t="shared" si="3"/>
        <v>0</v>
      </c>
      <c r="CG16" s="183">
        <f t="shared" si="3"/>
        <v>0</v>
      </c>
      <c r="CH16" s="183">
        <f t="shared" si="3"/>
        <v>0</v>
      </c>
      <c r="CI16" s="183">
        <f t="shared" si="3"/>
        <v>0</v>
      </c>
      <c r="CJ16" s="183">
        <f t="shared" si="3"/>
        <v>0</v>
      </c>
      <c r="CK16" s="183">
        <f t="shared" si="3"/>
        <v>0</v>
      </c>
      <c r="CL16" s="183">
        <f t="shared" si="3"/>
        <v>0</v>
      </c>
      <c r="CM16" s="183">
        <f t="shared" si="3"/>
        <v>0</v>
      </c>
      <c r="CN16" s="183">
        <f t="shared" si="3"/>
        <v>0</v>
      </c>
      <c r="CO16" s="183">
        <f t="shared" si="3"/>
        <v>0</v>
      </c>
      <c r="CP16" s="183">
        <f t="shared" si="3"/>
        <v>0</v>
      </c>
      <c r="CQ16" s="183">
        <f t="shared" si="3"/>
        <v>0</v>
      </c>
      <c r="CR16" s="183">
        <f t="shared" si="3"/>
        <v>0</v>
      </c>
      <c r="CS16" s="183">
        <f t="shared" si="3"/>
        <v>0</v>
      </c>
      <c r="CT16" s="183">
        <f t="shared" si="3"/>
        <v>0</v>
      </c>
      <c r="CU16" s="183">
        <f t="shared" si="3"/>
        <v>0</v>
      </c>
      <c r="CV16" s="183">
        <f t="shared" si="3"/>
        <v>0</v>
      </c>
      <c r="CW16" s="183">
        <f t="shared" si="3"/>
        <v>0</v>
      </c>
      <c r="CX16" s="183">
        <f t="shared" si="3"/>
        <v>0</v>
      </c>
      <c r="CY16" s="183">
        <f t="shared" si="3"/>
        <v>0</v>
      </c>
      <c r="CZ16" s="183">
        <f t="shared" si="3"/>
        <v>0</v>
      </c>
      <c r="DA16" s="183">
        <f t="shared" si="3"/>
        <v>0</v>
      </c>
      <c r="DB16" s="183">
        <f t="shared" si="3"/>
        <v>0</v>
      </c>
      <c r="DC16" s="183">
        <f t="shared" si="3"/>
        <v>0</v>
      </c>
      <c r="DD16" s="183">
        <f t="shared" si="3"/>
        <v>0</v>
      </c>
      <c r="DE16" s="183">
        <f t="shared" ref="DE16:DM16" si="4">IF(var=1,DE14,DE15)</f>
        <v>0</v>
      </c>
      <c r="DF16" s="183">
        <f t="shared" si="4"/>
        <v>0</v>
      </c>
      <c r="DG16" s="183">
        <f t="shared" si="4"/>
        <v>0</v>
      </c>
      <c r="DH16" s="183">
        <f t="shared" si="4"/>
        <v>0</v>
      </c>
      <c r="DI16" s="183">
        <f t="shared" si="4"/>
        <v>0</v>
      </c>
      <c r="DJ16" s="183">
        <f t="shared" si="4"/>
        <v>0</v>
      </c>
      <c r="DK16" s="183">
        <f t="shared" si="4"/>
        <v>0</v>
      </c>
      <c r="DL16" s="183">
        <f t="shared" si="4"/>
        <v>0</v>
      </c>
      <c r="DM16" s="183">
        <f t="shared" si="4"/>
        <v>0</v>
      </c>
    </row>
    <row r="17" spans="3:63" x14ac:dyDescent="0.25">
      <c r="C17" s="12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</row>
    <row r="18" spans="3:63" x14ac:dyDescent="0.25">
      <c r="C18" s="1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</row>
    <row r="19" spans="3:63" x14ac:dyDescent="0.25">
      <c r="C19" s="12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</row>
    <row r="20" spans="3:63" x14ac:dyDescent="0.25">
      <c r="C20" s="1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</row>
    <row r="21" spans="3:63" x14ac:dyDescent="0.25"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</row>
    <row r="22" spans="3:63" x14ac:dyDescent="0.25">
      <c r="C22" s="1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</row>
    <row r="23" spans="3:63" x14ac:dyDescent="0.25">
      <c r="C23" s="12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</row>
    <row r="24" spans="3:63" x14ac:dyDescent="0.25">
      <c r="C24" s="12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</row>
    <row r="25" spans="3:63" x14ac:dyDescent="0.25"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</row>
    <row r="26" spans="3:63" x14ac:dyDescent="0.25"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</row>
    <row r="27" spans="3:63" x14ac:dyDescent="0.25"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</row>
    <row r="28" spans="3:63" x14ac:dyDescent="0.25"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</row>
    <row r="29" spans="3:63" x14ac:dyDescent="0.25">
      <c r="C29" s="12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</row>
    <row r="30" spans="3:63" x14ac:dyDescent="0.25">
      <c r="C30" s="12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</row>
    <row r="31" spans="3:63" x14ac:dyDescent="0.25">
      <c r="C31" s="1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</row>
    <row r="32" spans="3:63" x14ac:dyDescent="0.25"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</row>
    <row r="33" spans="3:63" x14ac:dyDescent="0.25"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</row>
    <row r="34" spans="3:63" x14ac:dyDescent="0.25"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</row>
    <row r="35" spans="3:63" x14ac:dyDescent="0.25">
      <c r="C35" s="1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</row>
    <row r="36" spans="3:63" x14ac:dyDescent="0.25"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</row>
    <row r="37" spans="3:63" x14ac:dyDescent="0.25"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</row>
    <row r="38" spans="3:63" x14ac:dyDescent="0.25"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3:63" x14ac:dyDescent="0.25">
      <c r="C39" s="12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</row>
    <row r="40" spans="3:63" x14ac:dyDescent="0.25"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</row>
    <row r="41" spans="3:63" x14ac:dyDescent="0.25"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</row>
    <row r="42" spans="3:63" x14ac:dyDescent="0.25"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</row>
    <row r="43" spans="3:63" x14ac:dyDescent="0.25"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</row>
    <row r="44" spans="3:63" x14ac:dyDescent="0.25"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</row>
    <row r="45" spans="3:63" x14ac:dyDescent="0.25"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</row>
    <row r="46" spans="3:63" x14ac:dyDescent="0.25">
      <c r="C46" s="12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3:63" x14ac:dyDescent="0.25"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3:63" x14ac:dyDescent="0.25">
      <c r="C48" s="1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3:63" x14ac:dyDescent="0.25"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3:63" x14ac:dyDescent="0.25">
      <c r="C50" s="1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3:63" x14ac:dyDescent="0.25"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3:63" x14ac:dyDescent="0.25"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3:63" x14ac:dyDescent="0.25"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3:63" x14ac:dyDescent="0.25"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3:63" x14ac:dyDescent="0.25">
      <c r="C55" s="1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3:63" x14ac:dyDescent="0.25"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3:63" x14ac:dyDescent="0.25">
      <c r="C57" s="1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3:63" x14ac:dyDescent="0.25"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3:63" x14ac:dyDescent="0.25">
      <c r="C59" s="1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</row>
    <row r="60" spans="3:63" x14ac:dyDescent="0.25"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3:63" x14ac:dyDescent="0.25"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</row>
    <row r="62" spans="3:63" x14ac:dyDescent="0.25"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</row>
    <row r="63" spans="3:63" x14ac:dyDescent="0.25">
      <c r="C63" s="12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</row>
    <row r="64" spans="3:63" x14ac:dyDescent="0.25"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</row>
    <row r="65" spans="3:63" x14ac:dyDescent="0.25"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</row>
    <row r="66" spans="3:63" x14ac:dyDescent="0.25">
      <c r="C66" s="1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3:63" x14ac:dyDescent="0.25"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</row>
    <row r="68" spans="3:63" x14ac:dyDescent="0.25"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</row>
    <row r="69" spans="3:63" x14ac:dyDescent="0.25"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</row>
    <row r="70" spans="3:63" x14ac:dyDescent="0.25"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</row>
    <row r="71" spans="3:63" x14ac:dyDescent="0.25"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3:63" x14ac:dyDescent="0.25"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</row>
    <row r="73" spans="3:63" x14ac:dyDescent="0.25">
      <c r="C73" s="1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</row>
    <row r="74" spans="3:63" x14ac:dyDescent="0.25"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</row>
    <row r="75" spans="3:63" x14ac:dyDescent="0.25"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</row>
    <row r="76" spans="3:63" x14ac:dyDescent="0.25"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3:63" x14ac:dyDescent="0.25">
      <c r="C77" s="12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</row>
    <row r="78" spans="3:63" x14ac:dyDescent="0.25"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</row>
    <row r="79" spans="3:63" x14ac:dyDescent="0.25">
      <c r="C79" s="12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</row>
    <row r="80" spans="3:63" x14ac:dyDescent="0.25"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</row>
    <row r="81" spans="3:63" x14ac:dyDescent="0.25"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</row>
    <row r="82" spans="3:63" x14ac:dyDescent="0.25">
      <c r="C82" s="12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</row>
    <row r="83" spans="3:63" x14ac:dyDescent="0.25"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</row>
    <row r="84" spans="3:63" x14ac:dyDescent="0.25"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</row>
    <row r="85" spans="3:63" x14ac:dyDescent="0.25"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</row>
    <row r="86" spans="3:63" x14ac:dyDescent="0.25">
      <c r="C86" s="12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</row>
    <row r="87" spans="3:63" x14ac:dyDescent="0.25"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</row>
    <row r="88" spans="3:63" x14ac:dyDescent="0.25"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</row>
    <row r="89" spans="3:63" x14ac:dyDescent="0.25"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</row>
    <row r="90" spans="3:63" x14ac:dyDescent="0.25">
      <c r="C90" s="1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</row>
    <row r="91" spans="3:63" x14ac:dyDescent="0.25"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</row>
    <row r="92" spans="3:63" x14ac:dyDescent="0.25"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</row>
    <row r="93" spans="3:63" x14ac:dyDescent="0.25"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</row>
    <row r="94" spans="3:63" x14ac:dyDescent="0.25"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</row>
    <row r="95" spans="3:63" x14ac:dyDescent="0.25"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</row>
    <row r="96" spans="3:63" x14ac:dyDescent="0.25"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</row>
    <row r="97" spans="3:63" x14ac:dyDescent="0.25"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</row>
    <row r="98" spans="3:63" x14ac:dyDescent="0.25"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</row>
    <row r="99" spans="3:63" x14ac:dyDescent="0.25"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3:63" x14ac:dyDescent="0.25"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3:63" x14ac:dyDescent="0.25"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</row>
    <row r="102" spans="3:63" x14ac:dyDescent="0.25"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</row>
    <row r="103" spans="3:63" x14ac:dyDescent="0.25"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3:63" x14ac:dyDescent="0.25"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</row>
    <row r="105" spans="3:63" x14ac:dyDescent="0.25"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</row>
    <row r="106" spans="3:63" x14ac:dyDescent="0.25"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</row>
    <row r="107" spans="3:63" x14ac:dyDescent="0.25">
      <c r="C107" s="1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</row>
    <row r="108" spans="3:63" x14ac:dyDescent="0.25"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</row>
    <row r="109" spans="3:63" x14ac:dyDescent="0.25"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3:63" x14ac:dyDescent="0.25"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</row>
    <row r="111" spans="3:63" x14ac:dyDescent="0.25"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</row>
    <row r="112" spans="3:63" x14ac:dyDescent="0.25"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</row>
    <row r="113" spans="3:63" x14ac:dyDescent="0.25"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</row>
    <row r="114" spans="3:63" x14ac:dyDescent="0.25"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</row>
    <row r="115" spans="3:63" x14ac:dyDescent="0.25"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</row>
    <row r="116" spans="3:63" x14ac:dyDescent="0.25"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</row>
    <row r="117" spans="3:63" x14ac:dyDescent="0.25"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</row>
    <row r="118" spans="3:63" x14ac:dyDescent="0.25">
      <c r="C118" s="12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</row>
    <row r="119" spans="3:63" x14ac:dyDescent="0.25">
      <c r="C119" s="1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</row>
    <row r="120" spans="3:63" x14ac:dyDescent="0.25"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3:63" x14ac:dyDescent="0.25"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3:63" x14ac:dyDescent="0.25"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</row>
    <row r="123" spans="3:63" x14ac:dyDescent="0.25"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3:63" x14ac:dyDescent="0.25"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3:63" x14ac:dyDescent="0.25"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</row>
    <row r="126" spans="3:63" x14ac:dyDescent="0.25"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</row>
    <row r="127" spans="3:63" x14ac:dyDescent="0.25"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</row>
    <row r="128" spans="3:63" x14ac:dyDescent="0.25"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3:63" x14ac:dyDescent="0.25"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3:63" x14ac:dyDescent="0.25"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</row>
    <row r="131" spans="3:63" x14ac:dyDescent="0.25"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3:63" x14ac:dyDescent="0.25"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3:63" x14ac:dyDescent="0.25"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3:63" x14ac:dyDescent="0.25"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3:63" x14ac:dyDescent="0.25"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</row>
    <row r="136" spans="3:63" x14ac:dyDescent="0.25"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</row>
    <row r="137" spans="3:63" x14ac:dyDescent="0.25">
      <c r="C137" s="1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</row>
    <row r="138" spans="3:63" x14ac:dyDescent="0.25"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3:63" x14ac:dyDescent="0.25"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3:63" x14ac:dyDescent="0.25"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</row>
    <row r="141" spans="3:63" x14ac:dyDescent="0.25"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</row>
    <row r="142" spans="3:63" x14ac:dyDescent="0.25"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</row>
    <row r="143" spans="3:63" x14ac:dyDescent="0.25"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</row>
    <row r="144" spans="3:63" x14ac:dyDescent="0.25"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</row>
    <row r="145" spans="3:63" x14ac:dyDescent="0.25"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</row>
    <row r="146" spans="3:63" x14ac:dyDescent="0.25">
      <c r="C146" s="1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</row>
    <row r="147" spans="3:63" x14ac:dyDescent="0.25">
      <c r="C147" s="1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</row>
    <row r="148" spans="3:63" x14ac:dyDescent="0.25"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</row>
    <row r="149" spans="3:63" x14ac:dyDescent="0.25"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3:63" x14ac:dyDescent="0.25">
      <c r="C150" s="12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</row>
    <row r="151" spans="3:63" x14ac:dyDescent="0.25"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3:63" x14ac:dyDescent="0.25"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</row>
    <row r="153" spans="3:63" x14ac:dyDescent="0.25"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</row>
    <row r="154" spans="3:63" x14ac:dyDescent="0.25"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</row>
    <row r="155" spans="3:63" x14ac:dyDescent="0.25"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</row>
    <row r="156" spans="3:63" x14ac:dyDescent="0.25"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</row>
    <row r="157" spans="3:63" x14ac:dyDescent="0.25">
      <c r="C157" s="1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</row>
    <row r="158" spans="3:63" x14ac:dyDescent="0.25"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</row>
    <row r="159" spans="3:63" x14ac:dyDescent="0.25">
      <c r="C159" s="1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</row>
    <row r="160" spans="3:63" x14ac:dyDescent="0.25"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</row>
    <row r="161" spans="3:63" x14ac:dyDescent="0.25"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</row>
    <row r="162" spans="3:63" x14ac:dyDescent="0.25"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</row>
    <row r="163" spans="3:63" x14ac:dyDescent="0.25"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</row>
    <row r="164" spans="3:63" x14ac:dyDescent="0.25"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</row>
    <row r="165" spans="3:63" x14ac:dyDescent="0.25"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</row>
    <row r="166" spans="3:63" x14ac:dyDescent="0.25"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</row>
    <row r="167" spans="3:63" x14ac:dyDescent="0.25">
      <c r="C167" s="1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</row>
    <row r="168" spans="3:63" x14ac:dyDescent="0.25">
      <c r="C168" s="1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</row>
    <row r="169" spans="3:63" x14ac:dyDescent="0.25"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3:63" x14ac:dyDescent="0.25"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3:63" x14ac:dyDescent="0.25"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3:63" x14ac:dyDescent="0.25"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3:63" x14ac:dyDescent="0.25"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3:63" x14ac:dyDescent="0.25"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3:63" x14ac:dyDescent="0.25"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3:63" x14ac:dyDescent="0.25"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3:63" x14ac:dyDescent="0.25"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3:63" x14ac:dyDescent="0.25"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3:63" x14ac:dyDescent="0.25"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3:63" x14ac:dyDescent="0.25"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3:63" x14ac:dyDescent="0.25"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3:63" x14ac:dyDescent="0.25"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3:63" x14ac:dyDescent="0.25"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3:63" x14ac:dyDescent="0.25"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3:63" x14ac:dyDescent="0.25"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3:63" x14ac:dyDescent="0.25"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3:63" x14ac:dyDescent="0.25"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3:63" x14ac:dyDescent="0.25"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3:63" x14ac:dyDescent="0.25"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3:63" x14ac:dyDescent="0.25"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3:63" x14ac:dyDescent="0.25"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3:63" x14ac:dyDescent="0.25"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3:63" x14ac:dyDescent="0.25"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3:63" x14ac:dyDescent="0.25"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3:63" x14ac:dyDescent="0.25"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3:63" x14ac:dyDescent="0.25"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3:63" x14ac:dyDescent="0.25"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3:63" x14ac:dyDescent="0.25"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3:63" x14ac:dyDescent="0.25"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3:63" x14ac:dyDescent="0.25"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3:63" x14ac:dyDescent="0.25"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3:63" x14ac:dyDescent="0.25"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3:63" x14ac:dyDescent="0.25"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3:63" x14ac:dyDescent="0.25"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3:63" x14ac:dyDescent="0.25"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3:63" x14ac:dyDescent="0.25"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3:63" x14ac:dyDescent="0.25"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3:63" x14ac:dyDescent="0.25"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3:63" x14ac:dyDescent="0.25"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3:63" x14ac:dyDescent="0.25"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3:63" x14ac:dyDescent="0.25"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3:63" x14ac:dyDescent="0.25"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3:63" x14ac:dyDescent="0.25"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3:63" x14ac:dyDescent="0.25"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3:63" x14ac:dyDescent="0.25"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3:63" x14ac:dyDescent="0.25"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3:63" x14ac:dyDescent="0.25"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3:63" x14ac:dyDescent="0.25"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3:63" x14ac:dyDescent="0.25"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3:63" x14ac:dyDescent="0.25"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3:63" x14ac:dyDescent="0.25"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3:63" x14ac:dyDescent="0.25"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3:63" x14ac:dyDescent="0.25"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3:63" x14ac:dyDescent="0.25"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3:63" x14ac:dyDescent="0.25"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3:63" x14ac:dyDescent="0.25"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3:63" x14ac:dyDescent="0.25"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3:63" x14ac:dyDescent="0.25"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3:63" x14ac:dyDescent="0.25"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3:63" x14ac:dyDescent="0.25"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3:63" x14ac:dyDescent="0.25"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3:63" x14ac:dyDescent="0.25"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3:63" x14ac:dyDescent="0.25"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3:63" x14ac:dyDescent="0.25"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3:63" x14ac:dyDescent="0.25"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3:63" x14ac:dyDescent="0.25"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3:63" x14ac:dyDescent="0.25"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3:63" x14ac:dyDescent="0.25"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3:63" x14ac:dyDescent="0.25"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3:63" x14ac:dyDescent="0.25"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3:63" x14ac:dyDescent="0.25"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3:63" x14ac:dyDescent="0.25"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3:63" x14ac:dyDescent="0.25"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3:63" x14ac:dyDescent="0.25"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3:63" x14ac:dyDescent="0.25"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3:63" x14ac:dyDescent="0.25"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3:63" x14ac:dyDescent="0.25"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3:63" x14ac:dyDescent="0.25"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3:63" x14ac:dyDescent="0.25"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3:63" x14ac:dyDescent="0.25"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3:63" x14ac:dyDescent="0.25"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3:63" x14ac:dyDescent="0.25"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3:63" x14ac:dyDescent="0.25"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3:63" x14ac:dyDescent="0.25"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3:63" x14ac:dyDescent="0.25"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3:63" x14ac:dyDescent="0.25"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3:63" x14ac:dyDescent="0.25"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3:63" x14ac:dyDescent="0.25"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3:63" x14ac:dyDescent="0.25"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3:63" x14ac:dyDescent="0.25"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3:63" x14ac:dyDescent="0.25"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3:63" x14ac:dyDescent="0.25"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3:63" x14ac:dyDescent="0.25"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3:63" x14ac:dyDescent="0.25"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3:63" x14ac:dyDescent="0.25"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3:63" x14ac:dyDescent="0.25"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3:63" x14ac:dyDescent="0.25"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3:63" x14ac:dyDescent="0.25"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3:63" x14ac:dyDescent="0.25"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3:63" x14ac:dyDescent="0.25"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3:63" x14ac:dyDescent="0.25"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3:63" x14ac:dyDescent="0.25"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3:63" x14ac:dyDescent="0.25"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3:63" x14ac:dyDescent="0.25"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3:63" x14ac:dyDescent="0.25"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3:63" x14ac:dyDescent="0.25"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3:63" x14ac:dyDescent="0.25"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3:63" x14ac:dyDescent="0.25"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3:63" x14ac:dyDescent="0.25"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3:63" x14ac:dyDescent="0.25"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3:63" x14ac:dyDescent="0.25"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3:63" x14ac:dyDescent="0.25"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3:63" x14ac:dyDescent="0.25"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3:63" x14ac:dyDescent="0.25"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3:63" x14ac:dyDescent="0.25"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3:63" x14ac:dyDescent="0.25"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3:63" x14ac:dyDescent="0.25"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3:63" x14ac:dyDescent="0.25"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3:63" x14ac:dyDescent="0.25"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3:63" x14ac:dyDescent="0.25"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3:63" x14ac:dyDescent="0.25"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3:63" x14ac:dyDescent="0.25"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3:63" x14ac:dyDescent="0.25"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3:63" x14ac:dyDescent="0.25"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3:63" x14ac:dyDescent="0.25"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3:63" x14ac:dyDescent="0.25"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3:63" x14ac:dyDescent="0.25"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3:63" x14ac:dyDescent="0.25"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3:63" x14ac:dyDescent="0.25"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3:63" x14ac:dyDescent="0.25"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3:63" x14ac:dyDescent="0.25"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3:63" x14ac:dyDescent="0.25"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3:63" x14ac:dyDescent="0.25"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3:63" x14ac:dyDescent="0.25"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3:63" x14ac:dyDescent="0.25"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3:63" x14ac:dyDescent="0.25"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3:63" x14ac:dyDescent="0.25"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3:63" x14ac:dyDescent="0.25"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3:63" x14ac:dyDescent="0.25"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3:63" x14ac:dyDescent="0.25"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3:63" x14ac:dyDescent="0.25"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3:63" x14ac:dyDescent="0.25"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3:63" x14ac:dyDescent="0.25"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3:63" x14ac:dyDescent="0.25"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3:63" x14ac:dyDescent="0.25"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3:63" x14ac:dyDescent="0.25"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3:63" x14ac:dyDescent="0.25"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3:63" x14ac:dyDescent="0.25"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3:63" x14ac:dyDescent="0.25"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3:63" x14ac:dyDescent="0.25"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3:63" x14ac:dyDescent="0.25"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3:63" x14ac:dyDescent="0.25"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3:63" x14ac:dyDescent="0.25"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3:63" x14ac:dyDescent="0.25"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3:63" x14ac:dyDescent="0.25"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3:63" x14ac:dyDescent="0.25"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3:63" x14ac:dyDescent="0.25"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3:63" x14ac:dyDescent="0.25"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3:63" x14ac:dyDescent="0.25"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3:63" x14ac:dyDescent="0.25"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3:63" x14ac:dyDescent="0.25"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3:63" x14ac:dyDescent="0.25"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3:63" x14ac:dyDescent="0.25"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3:63" x14ac:dyDescent="0.25"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3:63" x14ac:dyDescent="0.25"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3:63" x14ac:dyDescent="0.25"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3:63" x14ac:dyDescent="0.25"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3:63" x14ac:dyDescent="0.25"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3:63" x14ac:dyDescent="0.25"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3:63" x14ac:dyDescent="0.25"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3:63" x14ac:dyDescent="0.25"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3:63" x14ac:dyDescent="0.25"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3:63" x14ac:dyDescent="0.25"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3:63" x14ac:dyDescent="0.25"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3:63" x14ac:dyDescent="0.25"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3:63" x14ac:dyDescent="0.25"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3:63" x14ac:dyDescent="0.25"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3:63" x14ac:dyDescent="0.25"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3:63" x14ac:dyDescent="0.25"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3:63" x14ac:dyDescent="0.25"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3:63" x14ac:dyDescent="0.25"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3:63" x14ac:dyDescent="0.25"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3:63" x14ac:dyDescent="0.25"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3:63" x14ac:dyDescent="0.25"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3:63" x14ac:dyDescent="0.25"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3:63" x14ac:dyDescent="0.25"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3:63" x14ac:dyDescent="0.25"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3:63" x14ac:dyDescent="0.25"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3:63" x14ac:dyDescent="0.25"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3:63" x14ac:dyDescent="0.25"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3:63" x14ac:dyDescent="0.25"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3:63" x14ac:dyDescent="0.25"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3:63" x14ac:dyDescent="0.25"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3:63" x14ac:dyDescent="0.25"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3:63" x14ac:dyDescent="0.25"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3:63" x14ac:dyDescent="0.25"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3:63" x14ac:dyDescent="0.25"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3:63" x14ac:dyDescent="0.25"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3:63" x14ac:dyDescent="0.25"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3:63" x14ac:dyDescent="0.25"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3:63" x14ac:dyDescent="0.25"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3:63" x14ac:dyDescent="0.25"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3:63" x14ac:dyDescent="0.25"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3:63" x14ac:dyDescent="0.25"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3:63" x14ac:dyDescent="0.25"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3:63" x14ac:dyDescent="0.25"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3:63" x14ac:dyDescent="0.25"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3:63" x14ac:dyDescent="0.25"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3:63" x14ac:dyDescent="0.25"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3:63" x14ac:dyDescent="0.25"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3:63" x14ac:dyDescent="0.25"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3:63" x14ac:dyDescent="0.25"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3:63" x14ac:dyDescent="0.25"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3:63" x14ac:dyDescent="0.25"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3:63" x14ac:dyDescent="0.25"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3:63" x14ac:dyDescent="0.25"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3:63" x14ac:dyDescent="0.25"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3:63" x14ac:dyDescent="0.25"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3:63" x14ac:dyDescent="0.25"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3:63" x14ac:dyDescent="0.25"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3:63" x14ac:dyDescent="0.25"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3:63" x14ac:dyDescent="0.25"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3:63" x14ac:dyDescent="0.25"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3:63" x14ac:dyDescent="0.25"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3:63" x14ac:dyDescent="0.25"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3:63" x14ac:dyDescent="0.25"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3:63" x14ac:dyDescent="0.25"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3:63" x14ac:dyDescent="0.25"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3:63" x14ac:dyDescent="0.25"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3:63" x14ac:dyDescent="0.25"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3:63" x14ac:dyDescent="0.25"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3:63" x14ac:dyDescent="0.25"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3:63" x14ac:dyDescent="0.25"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3:63" x14ac:dyDescent="0.25"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3:63" x14ac:dyDescent="0.25"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3:63" x14ac:dyDescent="0.25"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3:63" x14ac:dyDescent="0.25"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3:63" x14ac:dyDescent="0.25"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3:63" x14ac:dyDescent="0.25"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3:63" x14ac:dyDescent="0.25"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3:63" x14ac:dyDescent="0.25"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3:63" x14ac:dyDescent="0.25"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3:63" x14ac:dyDescent="0.25"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3:63" x14ac:dyDescent="0.25"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3:63" x14ac:dyDescent="0.25"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3:63" x14ac:dyDescent="0.25"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3:63" x14ac:dyDescent="0.25"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3:63" x14ac:dyDescent="0.25"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3:63" x14ac:dyDescent="0.25"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3:63" x14ac:dyDescent="0.25"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3:63" x14ac:dyDescent="0.25"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3:63" x14ac:dyDescent="0.25"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3:63" x14ac:dyDescent="0.25"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3:63" x14ac:dyDescent="0.25"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3:63" x14ac:dyDescent="0.25"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3:63" x14ac:dyDescent="0.25"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3:63" x14ac:dyDescent="0.25"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3:63" x14ac:dyDescent="0.25"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3:63" x14ac:dyDescent="0.25"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3:63" x14ac:dyDescent="0.25"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3:63" x14ac:dyDescent="0.25"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3:63" x14ac:dyDescent="0.25"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3:63" x14ac:dyDescent="0.25"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3:63" x14ac:dyDescent="0.25"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3:63" x14ac:dyDescent="0.25"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3:63" x14ac:dyDescent="0.25"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3:63" x14ac:dyDescent="0.25"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3:63" x14ac:dyDescent="0.25"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3:63" x14ac:dyDescent="0.25"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3:63" x14ac:dyDescent="0.25"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3:63" x14ac:dyDescent="0.25"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3:63" x14ac:dyDescent="0.25"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3:63" x14ac:dyDescent="0.25"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3:63" x14ac:dyDescent="0.25"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3:63" x14ac:dyDescent="0.25"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3:63" x14ac:dyDescent="0.25"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3:63" x14ac:dyDescent="0.25"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3:63" x14ac:dyDescent="0.25"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3:63" x14ac:dyDescent="0.25"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3:63" x14ac:dyDescent="0.25"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3:63" x14ac:dyDescent="0.25"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3:63" x14ac:dyDescent="0.25"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3:63" x14ac:dyDescent="0.25"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3:63" x14ac:dyDescent="0.25"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3:63" x14ac:dyDescent="0.25"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3:63" x14ac:dyDescent="0.25"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3:63" x14ac:dyDescent="0.25"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3:63" x14ac:dyDescent="0.25"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3:63" x14ac:dyDescent="0.25"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3:63" x14ac:dyDescent="0.25"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3:63" x14ac:dyDescent="0.25"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3:63" x14ac:dyDescent="0.25"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3:63" x14ac:dyDescent="0.25"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3:63" x14ac:dyDescent="0.25"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3:63" x14ac:dyDescent="0.25"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3:63" x14ac:dyDescent="0.25"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3:63" x14ac:dyDescent="0.25"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3:63" x14ac:dyDescent="0.25"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3:63" x14ac:dyDescent="0.25"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3:63" x14ac:dyDescent="0.25"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3:63" x14ac:dyDescent="0.25"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3:63" x14ac:dyDescent="0.25"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3:63" x14ac:dyDescent="0.25"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3:63" x14ac:dyDescent="0.25"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3:63" x14ac:dyDescent="0.25"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3:63" x14ac:dyDescent="0.25"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3:63" x14ac:dyDescent="0.25"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3:63" x14ac:dyDescent="0.25"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3:63" x14ac:dyDescent="0.25"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3:63" x14ac:dyDescent="0.25"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3:63" x14ac:dyDescent="0.25"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3:63" x14ac:dyDescent="0.25"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3:63" x14ac:dyDescent="0.25"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3:63" x14ac:dyDescent="0.25"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3:63" x14ac:dyDescent="0.25"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3:63" x14ac:dyDescent="0.25"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3:63" x14ac:dyDescent="0.25"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3:63" x14ac:dyDescent="0.25"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3:63" x14ac:dyDescent="0.25"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3:63" x14ac:dyDescent="0.25"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3:63" x14ac:dyDescent="0.25"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3:63" x14ac:dyDescent="0.25"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3:63" x14ac:dyDescent="0.25"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3:63" x14ac:dyDescent="0.25"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3:63" x14ac:dyDescent="0.25"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3:63" x14ac:dyDescent="0.25"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3:63" x14ac:dyDescent="0.25"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3:63" x14ac:dyDescent="0.25"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3:63" x14ac:dyDescent="0.25"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3:63" x14ac:dyDescent="0.25"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3:63" x14ac:dyDescent="0.25"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3:63" x14ac:dyDescent="0.25"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3:63" x14ac:dyDescent="0.25"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3:63" x14ac:dyDescent="0.25"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3:63" x14ac:dyDescent="0.25"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3:63" x14ac:dyDescent="0.25"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3:63" x14ac:dyDescent="0.25"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3:63" x14ac:dyDescent="0.25"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3:63" x14ac:dyDescent="0.25"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3:63" x14ac:dyDescent="0.25"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3:63" x14ac:dyDescent="0.25"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3:63" x14ac:dyDescent="0.25"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3:63" x14ac:dyDescent="0.25"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3:63" x14ac:dyDescent="0.25"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3:63" x14ac:dyDescent="0.25"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3:63" x14ac:dyDescent="0.25"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3:63" x14ac:dyDescent="0.25"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3:63" x14ac:dyDescent="0.25"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3:63" x14ac:dyDescent="0.25"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3:63" x14ac:dyDescent="0.25"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3:63" x14ac:dyDescent="0.25"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3:63" x14ac:dyDescent="0.25"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3:63" x14ac:dyDescent="0.25"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3:63" x14ac:dyDescent="0.25"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3:63" x14ac:dyDescent="0.25"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3:63" x14ac:dyDescent="0.25"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3:63" x14ac:dyDescent="0.25"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3:63" x14ac:dyDescent="0.25"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3:63" x14ac:dyDescent="0.25"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3:63" x14ac:dyDescent="0.25"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3:63" x14ac:dyDescent="0.25"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3:63" x14ac:dyDescent="0.25"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3:63" x14ac:dyDescent="0.25"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3:63" x14ac:dyDescent="0.25"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3:63" x14ac:dyDescent="0.25"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3:63" x14ac:dyDescent="0.25"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3:63" x14ac:dyDescent="0.25"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3:63" x14ac:dyDescent="0.25"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3:63" x14ac:dyDescent="0.25"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3:63" x14ac:dyDescent="0.25"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3:63" x14ac:dyDescent="0.25"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3:63" x14ac:dyDescent="0.25"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3:63" x14ac:dyDescent="0.25"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3:63" x14ac:dyDescent="0.25"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3:63" x14ac:dyDescent="0.25"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3:63" x14ac:dyDescent="0.25"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3:63" x14ac:dyDescent="0.25"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3:63" x14ac:dyDescent="0.25"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3:63" x14ac:dyDescent="0.25"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3:63" x14ac:dyDescent="0.25"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3:63" x14ac:dyDescent="0.25"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3:63" x14ac:dyDescent="0.25"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3:63" x14ac:dyDescent="0.25"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3:63" x14ac:dyDescent="0.25"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3:63" x14ac:dyDescent="0.25"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3:63" x14ac:dyDescent="0.25"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3:63" x14ac:dyDescent="0.25"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3:63" x14ac:dyDescent="0.25"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3:63" x14ac:dyDescent="0.25"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3:63" x14ac:dyDescent="0.25"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3:63" x14ac:dyDescent="0.25"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3:63" x14ac:dyDescent="0.25"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3:63" x14ac:dyDescent="0.25"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3:63" x14ac:dyDescent="0.25"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3:63" x14ac:dyDescent="0.25"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3:63" x14ac:dyDescent="0.25"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3:63" x14ac:dyDescent="0.25"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3:63" x14ac:dyDescent="0.25"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3:63" x14ac:dyDescent="0.25"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3:63" x14ac:dyDescent="0.25"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3:63" x14ac:dyDescent="0.25"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3:63" x14ac:dyDescent="0.25"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3:63" x14ac:dyDescent="0.25"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3:63" x14ac:dyDescent="0.25"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3:63" x14ac:dyDescent="0.25"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3:63" x14ac:dyDescent="0.25"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3:63" x14ac:dyDescent="0.25"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3:63" x14ac:dyDescent="0.25"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3:63" x14ac:dyDescent="0.25"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3:63" x14ac:dyDescent="0.25"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3:63" x14ac:dyDescent="0.25"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3:63" x14ac:dyDescent="0.25"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3:63" x14ac:dyDescent="0.25"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3:63" x14ac:dyDescent="0.25"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3:63" x14ac:dyDescent="0.25"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3:63" x14ac:dyDescent="0.25"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3:63" x14ac:dyDescent="0.25"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3:63" x14ac:dyDescent="0.25"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3:63" x14ac:dyDescent="0.25"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3:63" x14ac:dyDescent="0.25"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3:63" x14ac:dyDescent="0.25"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3:63" x14ac:dyDescent="0.25"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3:63" x14ac:dyDescent="0.25"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3:63" x14ac:dyDescent="0.25"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3:63" x14ac:dyDescent="0.25"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3:63" x14ac:dyDescent="0.25"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3:63" x14ac:dyDescent="0.25"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3:63" x14ac:dyDescent="0.25"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3:63" x14ac:dyDescent="0.25"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3:63" x14ac:dyDescent="0.25"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3:63" x14ac:dyDescent="0.25"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3:63" x14ac:dyDescent="0.25"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3:63" x14ac:dyDescent="0.25"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3:63" x14ac:dyDescent="0.25"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3:63" x14ac:dyDescent="0.25"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3:63" x14ac:dyDescent="0.25"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3:63" x14ac:dyDescent="0.25"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3:63" x14ac:dyDescent="0.25"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3:63" x14ac:dyDescent="0.25"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3:63" x14ac:dyDescent="0.25"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3:63" x14ac:dyDescent="0.25"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3:63" x14ac:dyDescent="0.25"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3:63" x14ac:dyDescent="0.25"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3:63" x14ac:dyDescent="0.25"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3:63" x14ac:dyDescent="0.25"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3:63" x14ac:dyDescent="0.25"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3:63" x14ac:dyDescent="0.25"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3:63" x14ac:dyDescent="0.25"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3:63" x14ac:dyDescent="0.25"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3:63" x14ac:dyDescent="0.25"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3:63" x14ac:dyDescent="0.25"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3:63" x14ac:dyDescent="0.25"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3:63" x14ac:dyDescent="0.25"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3:63" x14ac:dyDescent="0.25"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3:63" x14ac:dyDescent="0.25"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3:63" x14ac:dyDescent="0.25"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3:63" x14ac:dyDescent="0.25"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3:63" x14ac:dyDescent="0.25"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3:63" x14ac:dyDescent="0.25"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3:63" x14ac:dyDescent="0.25"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3:63" x14ac:dyDescent="0.25"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3:63" x14ac:dyDescent="0.25"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3:63" x14ac:dyDescent="0.25"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3:63" x14ac:dyDescent="0.25"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3:63" x14ac:dyDescent="0.25"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3:63" x14ac:dyDescent="0.25"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3:63" x14ac:dyDescent="0.25"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3:63" x14ac:dyDescent="0.25"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3:63" x14ac:dyDescent="0.25"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3:63" x14ac:dyDescent="0.25"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3:63" x14ac:dyDescent="0.25"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3:63" x14ac:dyDescent="0.25"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3:63" x14ac:dyDescent="0.25"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3:63" x14ac:dyDescent="0.25"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3:63" x14ac:dyDescent="0.25"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3:63" x14ac:dyDescent="0.25"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3:63" x14ac:dyDescent="0.25"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3:63" x14ac:dyDescent="0.25"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3:63" x14ac:dyDescent="0.25"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3:63" x14ac:dyDescent="0.25"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3:63" x14ac:dyDescent="0.25"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3:63" x14ac:dyDescent="0.25"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3:63" x14ac:dyDescent="0.25"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3:63" x14ac:dyDescent="0.25"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3:63" x14ac:dyDescent="0.25"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3:63" x14ac:dyDescent="0.25"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3:63" x14ac:dyDescent="0.25"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3:63" x14ac:dyDescent="0.25"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3:63" x14ac:dyDescent="0.25"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3:63" x14ac:dyDescent="0.25"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3:63" x14ac:dyDescent="0.25"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3:63" x14ac:dyDescent="0.25"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3:63" x14ac:dyDescent="0.25"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3:63" x14ac:dyDescent="0.25"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3:63" x14ac:dyDescent="0.25"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3:63" x14ac:dyDescent="0.25"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3:63" x14ac:dyDescent="0.25"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3:63" x14ac:dyDescent="0.25"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3:63" x14ac:dyDescent="0.25"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3:63" x14ac:dyDescent="0.25"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3:63" x14ac:dyDescent="0.25"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3:63" x14ac:dyDescent="0.25"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3:63" x14ac:dyDescent="0.25"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3:63" x14ac:dyDescent="0.25"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3:63" x14ac:dyDescent="0.25"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3:63" x14ac:dyDescent="0.25"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3:63" x14ac:dyDescent="0.25"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3:63" x14ac:dyDescent="0.25"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3:63" x14ac:dyDescent="0.25"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3:63" x14ac:dyDescent="0.25"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3:63" x14ac:dyDescent="0.25"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3:63" x14ac:dyDescent="0.25"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3:63" x14ac:dyDescent="0.25"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3:63" x14ac:dyDescent="0.25"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3:63" x14ac:dyDescent="0.25"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3:63" x14ac:dyDescent="0.25"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3:63" x14ac:dyDescent="0.25"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3:63" x14ac:dyDescent="0.25"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3:63" x14ac:dyDescent="0.25"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3:63" x14ac:dyDescent="0.25"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3:63" x14ac:dyDescent="0.25"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3:63" x14ac:dyDescent="0.25"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3:63" x14ac:dyDescent="0.25"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3:63" x14ac:dyDescent="0.25"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3:63" x14ac:dyDescent="0.25"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3:63" x14ac:dyDescent="0.25"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3:63" x14ac:dyDescent="0.25"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3:63" x14ac:dyDescent="0.25"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3:63" x14ac:dyDescent="0.25"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3:63" x14ac:dyDescent="0.25"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3:63" x14ac:dyDescent="0.25"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3:63" x14ac:dyDescent="0.25"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3:63" x14ac:dyDescent="0.25"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3:63" x14ac:dyDescent="0.25"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3:63" x14ac:dyDescent="0.25"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3:63" x14ac:dyDescent="0.25"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3:63" x14ac:dyDescent="0.25"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3:63" x14ac:dyDescent="0.25"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3:63" x14ac:dyDescent="0.25"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3:63" x14ac:dyDescent="0.25"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3:63" x14ac:dyDescent="0.25"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3:63" x14ac:dyDescent="0.25"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3:63" x14ac:dyDescent="0.25"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3:63" x14ac:dyDescent="0.25"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3:63" x14ac:dyDescent="0.25"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3:63" x14ac:dyDescent="0.25"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3:63" x14ac:dyDescent="0.25"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3:63" x14ac:dyDescent="0.25"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3:63" x14ac:dyDescent="0.25"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3:63" x14ac:dyDescent="0.25"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3:63" x14ac:dyDescent="0.25"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3:63" x14ac:dyDescent="0.25"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3:63" x14ac:dyDescent="0.25"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3:63" x14ac:dyDescent="0.25"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3:63" x14ac:dyDescent="0.25"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3:63" x14ac:dyDescent="0.25"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3:63" x14ac:dyDescent="0.25"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3:63" x14ac:dyDescent="0.25"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3:63" x14ac:dyDescent="0.25"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3:63" x14ac:dyDescent="0.25"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3:63" x14ac:dyDescent="0.25"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3:63" x14ac:dyDescent="0.25"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3:63" x14ac:dyDescent="0.25"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3:63" x14ac:dyDescent="0.25"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3:63" x14ac:dyDescent="0.25"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3:63" x14ac:dyDescent="0.25"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3:63" x14ac:dyDescent="0.25"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3:63" x14ac:dyDescent="0.25"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3:63" x14ac:dyDescent="0.25"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3:63" x14ac:dyDescent="0.25"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3:63" x14ac:dyDescent="0.25"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3:63" x14ac:dyDescent="0.25"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3:63" x14ac:dyDescent="0.25"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3:63" x14ac:dyDescent="0.25"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3:63" x14ac:dyDescent="0.25"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3:63" x14ac:dyDescent="0.25"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3:63" x14ac:dyDescent="0.25"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3:63" x14ac:dyDescent="0.25"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3:63" x14ac:dyDescent="0.25"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3:63" x14ac:dyDescent="0.25"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3:63" x14ac:dyDescent="0.25"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3:63" x14ac:dyDescent="0.25"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3:63" x14ac:dyDescent="0.25"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3:63" x14ac:dyDescent="0.25"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3:63" x14ac:dyDescent="0.25"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3:63" x14ac:dyDescent="0.25"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3:63" x14ac:dyDescent="0.25"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3:63" x14ac:dyDescent="0.25"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3:63" x14ac:dyDescent="0.25"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3:63" x14ac:dyDescent="0.25"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3:63" x14ac:dyDescent="0.25"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3:63" x14ac:dyDescent="0.25"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3:63" x14ac:dyDescent="0.25"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3:63" x14ac:dyDescent="0.25"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3:63" x14ac:dyDescent="0.25"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3:63" x14ac:dyDescent="0.25"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3:63" x14ac:dyDescent="0.25"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3:63" x14ac:dyDescent="0.25"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3:63" x14ac:dyDescent="0.25"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3:63" x14ac:dyDescent="0.25"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3:63" x14ac:dyDescent="0.25"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3:63" x14ac:dyDescent="0.25"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3:63" x14ac:dyDescent="0.25"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3:63" x14ac:dyDescent="0.25"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3:63" x14ac:dyDescent="0.25"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3:63" x14ac:dyDescent="0.25"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3:63" x14ac:dyDescent="0.25"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3:63" x14ac:dyDescent="0.25"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3:63" x14ac:dyDescent="0.25"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3:63" x14ac:dyDescent="0.25"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3:63" x14ac:dyDescent="0.25"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3:63" x14ac:dyDescent="0.25"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3:63" x14ac:dyDescent="0.25"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3:63" x14ac:dyDescent="0.25"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3:63" x14ac:dyDescent="0.25"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3:63" x14ac:dyDescent="0.25"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3:63" x14ac:dyDescent="0.25"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3:63" x14ac:dyDescent="0.25"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3:63" x14ac:dyDescent="0.25"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3:63" x14ac:dyDescent="0.25"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3:63" x14ac:dyDescent="0.25"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3:63" x14ac:dyDescent="0.25"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3:63" x14ac:dyDescent="0.25"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3:63" x14ac:dyDescent="0.25"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3:63" x14ac:dyDescent="0.25"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3:63" x14ac:dyDescent="0.25"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3:63" x14ac:dyDescent="0.25"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3:63" x14ac:dyDescent="0.25"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3:63" x14ac:dyDescent="0.25"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3:63" x14ac:dyDescent="0.25"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3:63" x14ac:dyDescent="0.25"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3:63" x14ac:dyDescent="0.25"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3:63" x14ac:dyDescent="0.25"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3:63" x14ac:dyDescent="0.25"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3:63" x14ac:dyDescent="0.25"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3:63" x14ac:dyDescent="0.25"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3:63" x14ac:dyDescent="0.25"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3:63" x14ac:dyDescent="0.25"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3:63" x14ac:dyDescent="0.25"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3:63" x14ac:dyDescent="0.25"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3:63" x14ac:dyDescent="0.25"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3:63" x14ac:dyDescent="0.25"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3:63" x14ac:dyDescent="0.25"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3:63" x14ac:dyDescent="0.25"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3:63" x14ac:dyDescent="0.25"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3:63" x14ac:dyDescent="0.25"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3:63" x14ac:dyDescent="0.25"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3:63" x14ac:dyDescent="0.25"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3:63" x14ac:dyDescent="0.25"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3:63" x14ac:dyDescent="0.25"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3:63" x14ac:dyDescent="0.25"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3:63" x14ac:dyDescent="0.25"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3:63" x14ac:dyDescent="0.25"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3:63" x14ac:dyDescent="0.25"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3:63" x14ac:dyDescent="0.25"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3:63" x14ac:dyDescent="0.25"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3:63" x14ac:dyDescent="0.25"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3:63" x14ac:dyDescent="0.25"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3:63" x14ac:dyDescent="0.25"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3:63" x14ac:dyDescent="0.25"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3:63" x14ac:dyDescent="0.25"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3:63" x14ac:dyDescent="0.25"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3:63" x14ac:dyDescent="0.25"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3:63" x14ac:dyDescent="0.25"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3:63" x14ac:dyDescent="0.25"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3:63" x14ac:dyDescent="0.25"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3:63" x14ac:dyDescent="0.25"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3:63" x14ac:dyDescent="0.25"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3:63" x14ac:dyDescent="0.25"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3:63" x14ac:dyDescent="0.25"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3:63" x14ac:dyDescent="0.25"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3:63" x14ac:dyDescent="0.25"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3:63" x14ac:dyDescent="0.25"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3:63" x14ac:dyDescent="0.25"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3:63" x14ac:dyDescent="0.25"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3:63" x14ac:dyDescent="0.25"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3:63" x14ac:dyDescent="0.25"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3:63" x14ac:dyDescent="0.25"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3:63" x14ac:dyDescent="0.25"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3:63" x14ac:dyDescent="0.25"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3:63" x14ac:dyDescent="0.25"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3:63" x14ac:dyDescent="0.25"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3:63" x14ac:dyDescent="0.25"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3:63" x14ac:dyDescent="0.25"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3:63" x14ac:dyDescent="0.25"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3:63" x14ac:dyDescent="0.25"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3:63" x14ac:dyDescent="0.25"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3:63" x14ac:dyDescent="0.25"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3:63" x14ac:dyDescent="0.25"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3:63" x14ac:dyDescent="0.25"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3:63" x14ac:dyDescent="0.25"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3:63" x14ac:dyDescent="0.25"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3:63" x14ac:dyDescent="0.25"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3:63" x14ac:dyDescent="0.25"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3:63" x14ac:dyDescent="0.25"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3:63" x14ac:dyDescent="0.25"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3:63" x14ac:dyDescent="0.25"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3:63" x14ac:dyDescent="0.25"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3:63" x14ac:dyDescent="0.25"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3:63" x14ac:dyDescent="0.25"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3:63" x14ac:dyDescent="0.25"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3:63" x14ac:dyDescent="0.25"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3:63" x14ac:dyDescent="0.25"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3:63" x14ac:dyDescent="0.25"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3:63" x14ac:dyDescent="0.25"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3:63" x14ac:dyDescent="0.25"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3:63" x14ac:dyDescent="0.25"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3:63" x14ac:dyDescent="0.25"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3:63" x14ac:dyDescent="0.25"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3:63" x14ac:dyDescent="0.25"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3:63" x14ac:dyDescent="0.25"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3:63" x14ac:dyDescent="0.25"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3:63" x14ac:dyDescent="0.25"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3:63" x14ac:dyDescent="0.25"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3:63" x14ac:dyDescent="0.25"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3:63" x14ac:dyDescent="0.25"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3:63" x14ac:dyDescent="0.25"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3:63" x14ac:dyDescent="0.25"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3:63" x14ac:dyDescent="0.25"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3:63" x14ac:dyDescent="0.25"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3:63" x14ac:dyDescent="0.25"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3:63" x14ac:dyDescent="0.25"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3:63" x14ac:dyDescent="0.25"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3:63" x14ac:dyDescent="0.25"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3:63" x14ac:dyDescent="0.25"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3:63" x14ac:dyDescent="0.25"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3:63" x14ac:dyDescent="0.25"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3:63" x14ac:dyDescent="0.25"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3:63" x14ac:dyDescent="0.25"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3:63" x14ac:dyDescent="0.25"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3:63" x14ac:dyDescent="0.25"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3:63" x14ac:dyDescent="0.25"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3:63" x14ac:dyDescent="0.25"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3:63" x14ac:dyDescent="0.25"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3:63" x14ac:dyDescent="0.25"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3:63" x14ac:dyDescent="0.25"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3:63" x14ac:dyDescent="0.25"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3:63" x14ac:dyDescent="0.25"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3:63" x14ac:dyDescent="0.25"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3:63" x14ac:dyDescent="0.25"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3:63" x14ac:dyDescent="0.25"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3:63" x14ac:dyDescent="0.25"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3:63" x14ac:dyDescent="0.25"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3:63" x14ac:dyDescent="0.25"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3:63" x14ac:dyDescent="0.25"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3:63" x14ac:dyDescent="0.25"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3:63" x14ac:dyDescent="0.25"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3:63" x14ac:dyDescent="0.25"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3:63" x14ac:dyDescent="0.25"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3:63" x14ac:dyDescent="0.25"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3:63" x14ac:dyDescent="0.25"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3:63" x14ac:dyDescent="0.25"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3:63" x14ac:dyDescent="0.25"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3:63" x14ac:dyDescent="0.25"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3:63" x14ac:dyDescent="0.25"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3:63" x14ac:dyDescent="0.25"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3:63" x14ac:dyDescent="0.25"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3:63" x14ac:dyDescent="0.25"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3:63" x14ac:dyDescent="0.25"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3:63" x14ac:dyDescent="0.25"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3:63" x14ac:dyDescent="0.25"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3:63" x14ac:dyDescent="0.25"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3:63" x14ac:dyDescent="0.25"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3:63" x14ac:dyDescent="0.25"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3:63" x14ac:dyDescent="0.25"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3:63" x14ac:dyDescent="0.25"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3:63" x14ac:dyDescent="0.25"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3:63" x14ac:dyDescent="0.25"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3:63" x14ac:dyDescent="0.25"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3:63" x14ac:dyDescent="0.25"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3:63" x14ac:dyDescent="0.25"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3:63" x14ac:dyDescent="0.25"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3:63" x14ac:dyDescent="0.25"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3:63" x14ac:dyDescent="0.25"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3:63" x14ac:dyDescent="0.25"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3:63" x14ac:dyDescent="0.25"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3:63" x14ac:dyDescent="0.25"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3:63" x14ac:dyDescent="0.25"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3:63" x14ac:dyDescent="0.25"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3:63" x14ac:dyDescent="0.25"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3:63" x14ac:dyDescent="0.25"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3:63" x14ac:dyDescent="0.25"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3:63" x14ac:dyDescent="0.25"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3:63" x14ac:dyDescent="0.25"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3:63" x14ac:dyDescent="0.25"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3:63" x14ac:dyDescent="0.25"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3:63" x14ac:dyDescent="0.25"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3:63" x14ac:dyDescent="0.25"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3:63" x14ac:dyDescent="0.25"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3:63" x14ac:dyDescent="0.25"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3:63" x14ac:dyDescent="0.25"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3:63" x14ac:dyDescent="0.25"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3:63" x14ac:dyDescent="0.25"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3:63" x14ac:dyDescent="0.25"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3:63" x14ac:dyDescent="0.25"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3:63" x14ac:dyDescent="0.25"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3:63" x14ac:dyDescent="0.25"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3:63" x14ac:dyDescent="0.25"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3:63" x14ac:dyDescent="0.25"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3:63" x14ac:dyDescent="0.25"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3:63" x14ac:dyDescent="0.25"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3:63" x14ac:dyDescent="0.25"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3:63" x14ac:dyDescent="0.25"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3:63" x14ac:dyDescent="0.25"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3:63" x14ac:dyDescent="0.25"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3:63" x14ac:dyDescent="0.25"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3:63" x14ac:dyDescent="0.25"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3:63" x14ac:dyDescent="0.25"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3:63" x14ac:dyDescent="0.25"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3:63" x14ac:dyDescent="0.25"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3:63" x14ac:dyDescent="0.25"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3:63" x14ac:dyDescent="0.25"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3:63" x14ac:dyDescent="0.25"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3:63" x14ac:dyDescent="0.25"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3:63" x14ac:dyDescent="0.25"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3:63" x14ac:dyDescent="0.25"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3:63" x14ac:dyDescent="0.25"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3:63" x14ac:dyDescent="0.25"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3:63" x14ac:dyDescent="0.25"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3:63" x14ac:dyDescent="0.25"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3:63" x14ac:dyDescent="0.25"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3:63" x14ac:dyDescent="0.25"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3:63" x14ac:dyDescent="0.25"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3:63" x14ac:dyDescent="0.25"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3:63" x14ac:dyDescent="0.25"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3:63" x14ac:dyDescent="0.25"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3:63" x14ac:dyDescent="0.25"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3:63" x14ac:dyDescent="0.25"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3:63" x14ac:dyDescent="0.25"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3:63" x14ac:dyDescent="0.25"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  <row r="1001" spans="3:63" x14ac:dyDescent="0.25"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</row>
    <row r="1002" spans="3:63" x14ac:dyDescent="0.25"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</row>
    <row r="1003" spans="3:63" x14ac:dyDescent="0.25"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</row>
    <row r="1004" spans="3:63" x14ac:dyDescent="0.25"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</row>
    <row r="1005" spans="3:63" x14ac:dyDescent="0.25"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</row>
    <row r="1006" spans="3:63" x14ac:dyDescent="0.25"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</row>
    <row r="1007" spans="3:63" x14ac:dyDescent="0.25"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</row>
    <row r="1008" spans="3:63" x14ac:dyDescent="0.25"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</row>
    <row r="1009" spans="3:63" x14ac:dyDescent="0.25"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</row>
    <row r="1010" spans="3:63" x14ac:dyDescent="0.25"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</row>
    <row r="1011" spans="3:63" x14ac:dyDescent="0.25"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</row>
    <row r="1012" spans="3:63" x14ac:dyDescent="0.25"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</row>
    <row r="1013" spans="3:63" x14ac:dyDescent="0.25"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</row>
    <row r="1014" spans="3:63" x14ac:dyDescent="0.25"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</row>
    <row r="1015" spans="3:63" x14ac:dyDescent="0.25"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</row>
    <row r="1016" spans="3:63" x14ac:dyDescent="0.25"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3:63" x14ac:dyDescent="0.25"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</row>
    <row r="1018" spans="3:63" x14ac:dyDescent="0.25"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</row>
    <row r="1019" spans="3:63" x14ac:dyDescent="0.25"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</row>
    <row r="1020" spans="3:63" x14ac:dyDescent="0.25"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</row>
    <row r="1021" spans="3:63" x14ac:dyDescent="0.25"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</row>
    <row r="1022" spans="3:63" x14ac:dyDescent="0.25"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</row>
    <row r="1023" spans="3:63" x14ac:dyDescent="0.25"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</row>
    <row r="1024" spans="3:63" x14ac:dyDescent="0.25"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</row>
    <row r="1025" spans="3:63" x14ac:dyDescent="0.25"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</row>
    <row r="1026" spans="3:63" x14ac:dyDescent="0.25"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</row>
    <row r="1027" spans="3:63" x14ac:dyDescent="0.25"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</row>
    <row r="1028" spans="3:63" x14ac:dyDescent="0.25"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</row>
    <row r="1029" spans="3:63" x14ac:dyDescent="0.25"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</row>
    <row r="1030" spans="3:63" x14ac:dyDescent="0.25"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</row>
    <row r="1031" spans="3:63" x14ac:dyDescent="0.25"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</row>
    <row r="1032" spans="3:63" x14ac:dyDescent="0.25"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</row>
    <row r="1033" spans="3:63" x14ac:dyDescent="0.25"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</row>
    <row r="1034" spans="3:63" x14ac:dyDescent="0.25"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</row>
    <row r="1035" spans="3:63" x14ac:dyDescent="0.25"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</row>
    <row r="1036" spans="3:63" x14ac:dyDescent="0.25"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</row>
    <row r="1037" spans="3:63" x14ac:dyDescent="0.25"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</row>
    <row r="1038" spans="3:63" x14ac:dyDescent="0.25"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</row>
    <row r="1039" spans="3:63" x14ac:dyDescent="0.25"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</row>
    <row r="1040" spans="3:63" x14ac:dyDescent="0.25"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</row>
    <row r="1041" spans="3:63" x14ac:dyDescent="0.25"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</row>
    <row r="1042" spans="3:63" x14ac:dyDescent="0.25"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</row>
    <row r="1043" spans="3:63" x14ac:dyDescent="0.25"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</row>
    <row r="1044" spans="3:63" x14ac:dyDescent="0.25"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</row>
    <row r="1045" spans="3:63" x14ac:dyDescent="0.25"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</row>
    <row r="1046" spans="3:63" x14ac:dyDescent="0.25"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</row>
    <row r="1047" spans="3:63" x14ac:dyDescent="0.25"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</row>
    <row r="1048" spans="3:63" x14ac:dyDescent="0.25"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</row>
    <row r="1049" spans="3:63" x14ac:dyDescent="0.25"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</row>
    <row r="1050" spans="3:63" x14ac:dyDescent="0.25"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</row>
    <row r="1051" spans="3:63" x14ac:dyDescent="0.25"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</row>
    <row r="1052" spans="3:63" x14ac:dyDescent="0.25"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</row>
    <row r="1053" spans="3:63" x14ac:dyDescent="0.25"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</row>
    <row r="1054" spans="3:63" x14ac:dyDescent="0.25"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</row>
    <row r="1055" spans="3:63" x14ac:dyDescent="0.25"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</row>
    <row r="1056" spans="3:63" x14ac:dyDescent="0.25"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</row>
    <row r="1057" spans="3:63" x14ac:dyDescent="0.25"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</row>
    <row r="1058" spans="3:63" x14ac:dyDescent="0.25"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</row>
    <row r="1059" spans="3:63" x14ac:dyDescent="0.25"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</row>
    <row r="1060" spans="3:63" x14ac:dyDescent="0.25"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</row>
    <row r="1061" spans="3:63" x14ac:dyDescent="0.25"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</row>
    <row r="1062" spans="3:63" x14ac:dyDescent="0.25"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</row>
    <row r="1063" spans="3:63" x14ac:dyDescent="0.25"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</row>
    <row r="1064" spans="3:63" x14ac:dyDescent="0.25"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</row>
    <row r="1065" spans="3:63" x14ac:dyDescent="0.25"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</row>
    <row r="1066" spans="3:63" x14ac:dyDescent="0.25"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</row>
    <row r="1067" spans="3:63" x14ac:dyDescent="0.25"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</row>
    <row r="1068" spans="3:63" x14ac:dyDescent="0.25"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</row>
    <row r="1069" spans="3:63" x14ac:dyDescent="0.25"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</row>
    <row r="1070" spans="3:63" x14ac:dyDescent="0.25"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</row>
    <row r="1071" spans="3:63" x14ac:dyDescent="0.25"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</row>
    <row r="1072" spans="3:63" x14ac:dyDescent="0.25"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</row>
    <row r="1073" spans="3:63" x14ac:dyDescent="0.25"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</row>
    <row r="1074" spans="3:63" x14ac:dyDescent="0.25"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</row>
    <row r="1075" spans="3:63" x14ac:dyDescent="0.25"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</row>
    <row r="1076" spans="3:63" x14ac:dyDescent="0.25"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</row>
    <row r="1077" spans="3:63" x14ac:dyDescent="0.25"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</row>
    <row r="1078" spans="3:63" x14ac:dyDescent="0.25"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</row>
    <row r="1079" spans="3:63" x14ac:dyDescent="0.25"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</row>
    <row r="1080" spans="3:63" x14ac:dyDescent="0.25"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</row>
    <row r="1081" spans="3:63" x14ac:dyDescent="0.25"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</row>
    <row r="1082" spans="3:63" x14ac:dyDescent="0.25"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</row>
    <row r="1083" spans="3:63" x14ac:dyDescent="0.25"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</row>
    <row r="1084" spans="3:63" x14ac:dyDescent="0.25"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</row>
    <row r="1085" spans="3:63" x14ac:dyDescent="0.25"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</row>
    <row r="1086" spans="3:63" x14ac:dyDescent="0.25"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</row>
    <row r="1087" spans="3:63" x14ac:dyDescent="0.25"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</row>
    <row r="1088" spans="3:63" x14ac:dyDescent="0.25"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</row>
    <row r="1089" spans="3:63" x14ac:dyDescent="0.25"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</row>
    <row r="1090" spans="3:63" x14ac:dyDescent="0.25"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</row>
    <row r="1091" spans="3:63" x14ac:dyDescent="0.25"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</row>
    <row r="1092" spans="3:63" x14ac:dyDescent="0.25"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</row>
    <row r="1093" spans="3:63" x14ac:dyDescent="0.25"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</row>
    <row r="1094" spans="3:63" x14ac:dyDescent="0.25"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</row>
    <row r="1095" spans="3:63" x14ac:dyDescent="0.25"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</row>
    <row r="1096" spans="3:63" x14ac:dyDescent="0.25"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</row>
    <row r="1097" spans="3:63" x14ac:dyDescent="0.25"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</row>
    <row r="1098" spans="3:63" x14ac:dyDescent="0.25"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</row>
    <row r="1099" spans="3:63" x14ac:dyDescent="0.25"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</row>
    <row r="1100" spans="3:63" x14ac:dyDescent="0.25"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</row>
    <row r="1101" spans="3:63" x14ac:dyDescent="0.25"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</row>
    <row r="1102" spans="3:63" x14ac:dyDescent="0.25"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</row>
    <row r="1103" spans="3:63" x14ac:dyDescent="0.25"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</row>
    <row r="1104" spans="3:63" x14ac:dyDescent="0.25"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</row>
    <row r="1105" spans="3:63" x14ac:dyDescent="0.25"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</row>
    <row r="1106" spans="3:63" x14ac:dyDescent="0.25"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</row>
    <row r="1107" spans="3:63" x14ac:dyDescent="0.25"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</row>
    <row r="1108" spans="3:63" x14ac:dyDescent="0.25"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</row>
    <row r="1109" spans="3:63" x14ac:dyDescent="0.25"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</row>
    <row r="1110" spans="3:63" x14ac:dyDescent="0.25"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</row>
    <row r="1111" spans="3:63" x14ac:dyDescent="0.25"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</row>
    <row r="1112" spans="3:63" x14ac:dyDescent="0.25"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</row>
    <row r="1113" spans="3:63" x14ac:dyDescent="0.25"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</row>
    <row r="1114" spans="3:63" x14ac:dyDescent="0.25"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</row>
    <row r="1115" spans="3:63" x14ac:dyDescent="0.25"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</row>
    <row r="1116" spans="3:63" x14ac:dyDescent="0.25"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</row>
    <row r="1117" spans="3:63" x14ac:dyDescent="0.25"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</row>
    <row r="1118" spans="3:63" x14ac:dyDescent="0.25"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</row>
    <row r="1119" spans="3:63" x14ac:dyDescent="0.25"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</row>
    <row r="1120" spans="3:63" x14ac:dyDescent="0.25"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</row>
    <row r="1121" spans="3:63" x14ac:dyDescent="0.25"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</row>
    <row r="1122" spans="3:63" x14ac:dyDescent="0.25"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</row>
    <row r="1123" spans="3:63" x14ac:dyDescent="0.25"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</row>
    <row r="1124" spans="3:63" x14ac:dyDescent="0.25"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</row>
    <row r="1125" spans="3:63" x14ac:dyDescent="0.25"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</row>
    <row r="1126" spans="3:63" x14ac:dyDescent="0.25"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</row>
    <row r="1127" spans="3:63" x14ac:dyDescent="0.25"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</row>
    <row r="1128" spans="3:63" x14ac:dyDescent="0.25"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</row>
    <row r="1129" spans="3:63" x14ac:dyDescent="0.25"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3:63" x14ac:dyDescent="0.25"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3:63" x14ac:dyDescent="0.25"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  <row r="1132" spans="3:63" x14ac:dyDescent="0.25"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</row>
    <row r="1133" spans="3:63" x14ac:dyDescent="0.25"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</row>
    <row r="1134" spans="3:63" x14ac:dyDescent="0.25"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</row>
    <row r="1135" spans="3:63" x14ac:dyDescent="0.25"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</row>
    <row r="1136" spans="3:63" x14ac:dyDescent="0.25"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</row>
    <row r="1137" spans="3:63" x14ac:dyDescent="0.25"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</row>
    <row r="1138" spans="3:63" x14ac:dyDescent="0.25"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</row>
    <row r="1139" spans="3:63" x14ac:dyDescent="0.25"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</row>
    <row r="1140" spans="3:63" x14ac:dyDescent="0.25"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</row>
    <row r="1141" spans="3:63" x14ac:dyDescent="0.25"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</row>
    <row r="1142" spans="3:63" x14ac:dyDescent="0.25"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</row>
    <row r="1143" spans="3:63" x14ac:dyDescent="0.25"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</row>
    <row r="1144" spans="3:63" x14ac:dyDescent="0.25"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</row>
    <row r="1145" spans="3:63" x14ac:dyDescent="0.25"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</row>
    <row r="1146" spans="3:63" x14ac:dyDescent="0.25"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</row>
    <row r="1147" spans="3:63" x14ac:dyDescent="0.25"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</row>
    <row r="1148" spans="3:63" x14ac:dyDescent="0.25"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</row>
    <row r="1149" spans="3:63" x14ac:dyDescent="0.25"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</row>
    <row r="1150" spans="3:63" x14ac:dyDescent="0.25"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</row>
    <row r="1151" spans="3:63" x14ac:dyDescent="0.25"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</row>
    <row r="1152" spans="3:63" x14ac:dyDescent="0.25"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</row>
    <row r="1153" spans="3:63" x14ac:dyDescent="0.25"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</row>
    <row r="1154" spans="3:63" x14ac:dyDescent="0.25"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</row>
    <row r="1155" spans="3:63" x14ac:dyDescent="0.25"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</row>
    <row r="1156" spans="3:63" x14ac:dyDescent="0.25"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</row>
    <row r="1157" spans="3:63" x14ac:dyDescent="0.25"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</row>
    <row r="1158" spans="3:63" x14ac:dyDescent="0.25"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</row>
    <row r="1159" spans="3:63" x14ac:dyDescent="0.25"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</row>
    <row r="1160" spans="3:63" x14ac:dyDescent="0.25"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</row>
    <row r="1161" spans="3:63" x14ac:dyDescent="0.25"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</row>
    <row r="1162" spans="3:63" x14ac:dyDescent="0.25"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</row>
    <row r="1163" spans="3:63" x14ac:dyDescent="0.25"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</row>
    <row r="1164" spans="3:63" x14ac:dyDescent="0.25"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</row>
    <row r="1165" spans="3:63" x14ac:dyDescent="0.25"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</row>
    <row r="1166" spans="3:63" x14ac:dyDescent="0.25"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</row>
    <row r="1167" spans="3:63" x14ac:dyDescent="0.25"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</row>
    <row r="1168" spans="3:63" x14ac:dyDescent="0.25"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</row>
    <row r="1169" spans="3:63" x14ac:dyDescent="0.25"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</row>
    <row r="1170" spans="3:63" x14ac:dyDescent="0.25"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</row>
    <row r="1171" spans="3:63" x14ac:dyDescent="0.25"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</row>
    <row r="1172" spans="3:63" x14ac:dyDescent="0.25"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</row>
    <row r="1173" spans="3:63" x14ac:dyDescent="0.25"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</row>
    <row r="1174" spans="3:63" x14ac:dyDescent="0.25"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</row>
    <row r="1175" spans="3:63" x14ac:dyDescent="0.25"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</row>
    <row r="1176" spans="3:63" x14ac:dyDescent="0.25"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</row>
    <row r="1177" spans="3:63" x14ac:dyDescent="0.25"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</row>
    <row r="1178" spans="3:63" x14ac:dyDescent="0.25"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</row>
    <row r="1179" spans="3:63" x14ac:dyDescent="0.25"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</row>
    <row r="1180" spans="3:63" x14ac:dyDescent="0.25"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</row>
    <row r="1181" spans="3:63" x14ac:dyDescent="0.25"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</row>
    <row r="1182" spans="3:63" x14ac:dyDescent="0.25"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</row>
    <row r="1183" spans="3:63" x14ac:dyDescent="0.25"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</row>
    <row r="1184" spans="3:63" x14ac:dyDescent="0.25"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</row>
    <row r="1185" spans="3:63" x14ac:dyDescent="0.25"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</row>
    <row r="1186" spans="3:63" x14ac:dyDescent="0.25"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</row>
    <row r="1187" spans="3:63" x14ac:dyDescent="0.25"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</row>
    <row r="1188" spans="3:63" x14ac:dyDescent="0.25"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</row>
    <row r="1189" spans="3:63" x14ac:dyDescent="0.25"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</row>
    <row r="1190" spans="3:63" x14ac:dyDescent="0.25"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</row>
    <row r="1191" spans="3:63" x14ac:dyDescent="0.25"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</row>
    <row r="1192" spans="3:63" x14ac:dyDescent="0.25"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</row>
    <row r="1193" spans="3:63" x14ac:dyDescent="0.25"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</row>
    <row r="1194" spans="3:63" x14ac:dyDescent="0.25"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</row>
    <row r="1195" spans="3:63" x14ac:dyDescent="0.25"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</row>
    <row r="1196" spans="3:63" x14ac:dyDescent="0.25"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</row>
    <row r="1197" spans="3:63" x14ac:dyDescent="0.25"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</row>
    <row r="1198" spans="3:63" x14ac:dyDescent="0.25"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</row>
    <row r="1199" spans="3:63" x14ac:dyDescent="0.25"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</row>
    <row r="1200" spans="3:63" x14ac:dyDescent="0.25"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</row>
    <row r="1201" spans="3:63" x14ac:dyDescent="0.25"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</row>
  </sheetData>
  <pageMargins left="0.25" right="0.25" top="0.75" bottom="0.75" header="0.3" footer="0.3"/>
  <pageSetup paperSize="9" scale="28" fitToWidth="3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1308"/>
  <sheetViews>
    <sheetView zoomScale="8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outlineLevelRow="1" x14ac:dyDescent="0.25"/>
  <cols>
    <col min="1" max="1" width="44.7109375" style="11" customWidth="1"/>
    <col min="2" max="2" width="8.42578125" style="1" customWidth="1"/>
    <col min="3" max="3" width="13.5703125" style="2" bestFit="1" customWidth="1"/>
    <col min="4" max="63" width="13.42578125" style="14" customWidth="1"/>
    <col min="64" max="125" width="13.42578125" style="1" customWidth="1"/>
    <col min="126" max="16384" width="9.140625" style="1"/>
  </cols>
  <sheetData>
    <row r="1" spans="1:125" s="25" customFormat="1" ht="21" x14ac:dyDescent="0.25">
      <c r="A1" s="24" t="s">
        <v>233</v>
      </c>
      <c r="C1" s="91"/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34</v>
      </c>
      <c r="AL1" s="3">
        <v>35</v>
      </c>
      <c r="AM1" s="3">
        <v>36</v>
      </c>
      <c r="AN1" s="3">
        <v>37</v>
      </c>
      <c r="AO1" s="3">
        <v>38</v>
      </c>
      <c r="AP1" s="3">
        <v>39</v>
      </c>
      <c r="AQ1" s="3">
        <v>40</v>
      </c>
      <c r="AR1" s="3">
        <v>41</v>
      </c>
      <c r="AS1" s="3">
        <v>42</v>
      </c>
      <c r="AT1" s="3">
        <v>43</v>
      </c>
      <c r="AU1" s="3">
        <v>44</v>
      </c>
      <c r="AV1" s="3">
        <v>45</v>
      </c>
      <c r="AW1" s="3">
        <v>46</v>
      </c>
      <c r="AX1" s="3">
        <v>47</v>
      </c>
      <c r="AY1" s="3">
        <v>48</v>
      </c>
      <c r="AZ1" s="3">
        <v>49</v>
      </c>
      <c r="BA1" s="3">
        <v>50</v>
      </c>
      <c r="BB1" s="3">
        <v>51</v>
      </c>
      <c r="BC1" s="3">
        <v>52</v>
      </c>
      <c r="BD1" s="3">
        <v>53</v>
      </c>
      <c r="BE1" s="3">
        <v>54</v>
      </c>
      <c r="BF1" s="3">
        <v>55</v>
      </c>
      <c r="BG1" s="3">
        <v>56</v>
      </c>
      <c r="BH1" s="3">
        <v>57</v>
      </c>
      <c r="BI1" s="3">
        <v>58</v>
      </c>
      <c r="BJ1" s="3">
        <v>59</v>
      </c>
      <c r="BK1" s="3">
        <v>60</v>
      </c>
      <c r="BL1" s="3">
        <v>61</v>
      </c>
      <c r="BM1" s="3">
        <v>62</v>
      </c>
      <c r="BN1" s="3">
        <v>63</v>
      </c>
      <c r="BO1" s="3">
        <v>64</v>
      </c>
      <c r="BP1" s="3">
        <v>65</v>
      </c>
      <c r="BQ1" s="3">
        <v>66</v>
      </c>
      <c r="BR1" s="3">
        <v>67</v>
      </c>
      <c r="BS1" s="3">
        <v>68</v>
      </c>
      <c r="BT1" s="3">
        <v>69</v>
      </c>
      <c r="BU1" s="3">
        <v>70</v>
      </c>
      <c r="BV1" s="3">
        <v>71</v>
      </c>
      <c r="BW1" s="3">
        <v>72</v>
      </c>
      <c r="BX1" s="3">
        <v>73</v>
      </c>
      <c r="BY1" s="3">
        <v>74</v>
      </c>
      <c r="BZ1" s="3">
        <v>75</v>
      </c>
      <c r="CA1" s="3">
        <v>76</v>
      </c>
      <c r="CB1" s="3">
        <v>77</v>
      </c>
      <c r="CC1" s="3">
        <v>78</v>
      </c>
      <c r="CD1" s="3">
        <v>79</v>
      </c>
      <c r="CE1" s="3">
        <v>80</v>
      </c>
      <c r="CF1" s="3">
        <v>81</v>
      </c>
      <c r="CG1" s="3">
        <v>82</v>
      </c>
      <c r="CH1" s="3">
        <v>83</v>
      </c>
      <c r="CI1" s="3">
        <v>84</v>
      </c>
      <c r="CJ1" s="3">
        <v>85</v>
      </c>
      <c r="CK1" s="3">
        <v>86</v>
      </c>
      <c r="CL1" s="3">
        <v>87</v>
      </c>
      <c r="CM1" s="3">
        <v>88</v>
      </c>
      <c r="CN1" s="3">
        <v>89</v>
      </c>
      <c r="CO1" s="3">
        <v>90</v>
      </c>
      <c r="CP1" s="3">
        <v>91</v>
      </c>
      <c r="CQ1" s="3">
        <v>92</v>
      </c>
      <c r="CR1" s="3">
        <v>93</v>
      </c>
      <c r="CS1" s="3">
        <v>94</v>
      </c>
      <c r="CT1" s="3">
        <v>95</v>
      </c>
      <c r="CU1" s="3">
        <v>96</v>
      </c>
      <c r="CV1" s="3">
        <v>97</v>
      </c>
      <c r="CW1" s="3">
        <v>98</v>
      </c>
      <c r="CX1" s="3">
        <v>99</v>
      </c>
      <c r="CY1" s="3">
        <v>100</v>
      </c>
      <c r="CZ1" s="3">
        <v>101</v>
      </c>
      <c r="DA1" s="3">
        <v>102</v>
      </c>
      <c r="DB1" s="3">
        <v>103</v>
      </c>
      <c r="DC1" s="3">
        <v>104</v>
      </c>
      <c r="DD1" s="3">
        <v>105</v>
      </c>
      <c r="DE1" s="3">
        <v>106</v>
      </c>
      <c r="DF1" s="3">
        <v>107</v>
      </c>
      <c r="DG1" s="3">
        <v>108</v>
      </c>
      <c r="DH1" s="3">
        <v>109</v>
      </c>
      <c r="DI1" s="3">
        <v>110</v>
      </c>
      <c r="DJ1" s="3">
        <v>111</v>
      </c>
      <c r="DK1" s="3">
        <v>112</v>
      </c>
      <c r="DL1" s="3">
        <v>113</v>
      </c>
      <c r="DM1" s="3">
        <v>114</v>
      </c>
      <c r="DN1" s="3">
        <v>115</v>
      </c>
      <c r="DO1" s="3">
        <v>116</v>
      </c>
      <c r="DP1" s="3">
        <v>117</v>
      </c>
      <c r="DQ1" s="3">
        <v>118</v>
      </c>
      <c r="DR1" s="3">
        <v>119</v>
      </c>
      <c r="DS1" s="3">
        <v>120</v>
      </c>
      <c r="DT1" s="3">
        <v>121</v>
      </c>
      <c r="DU1" s="3">
        <v>122</v>
      </c>
    </row>
    <row r="2" spans="1:125" x14ac:dyDescent="0.25">
      <c r="A2" s="47" t="s">
        <v>64</v>
      </c>
      <c r="B2" s="5"/>
      <c r="C2" s="6"/>
      <c r="D2" s="7">
        <v>2014</v>
      </c>
      <c r="E2" s="7">
        <v>2014</v>
      </c>
      <c r="F2" s="7">
        <v>2015</v>
      </c>
      <c r="G2" s="7">
        <v>2015</v>
      </c>
      <c r="H2" s="7">
        <v>2015</v>
      </c>
      <c r="I2" s="7">
        <v>2015</v>
      </c>
      <c r="J2" s="7">
        <v>2015</v>
      </c>
      <c r="K2" s="7">
        <v>2015</v>
      </c>
      <c r="L2" s="7">
        <v>2015</v>
      </c>
      <c r="M2" s="7">
        <v>2015</v>
      </c>
      <c r="N2" s="7">
        <v>2015</v>
      </c>
      <c r="O2" s="7">
        <v>2015</v>
      </c>
      <c r="P2" s="7">
        <v>2015</v>
      </c>
      <c r="Q2" s="7">
        <v>2015</v>
      </c>
      <c r="R2" s="7">
        <v>2016</v>
      </c>
      <c r="S2" s="7">
        <v>2016</v>
      </c>
      <c r="T2" s="7">
        <v>2016</v>
      </c>
      <c r="U2" s="7">
        <v>2016</v>
      </c>
      <c r="V2" s="7">
        <v>2016</v>
      </c>
      <c r="W2" s="7">
        <v>2016</v>
      </c>
      <c r="X2" s="7">
        <v>2016</v>
      </c>
      <c r="Y2" s="7">
        <v>2016</v>
      </c>
      <c r="Z2" s="7">
        <v>2016</v>
      </c>
      <c r="AA2" s="7">
        <v>2016</v>
      </c>
      <c r="AB2" s="7">
        <v>2016</v>
      </c>
      <c r="AC2" s="7">
        <v>2016</v>
      </c>
      <c r="AD2" s="7">
        <v>2017</v>
      </c>
      <c r="AE2" s="7">
        <v>2017</v>
      </c>
      <c r="AF2" s="7">
        <v>2017</v>
      </c>
      <c r="AG2" s="7">
        <v>2017</v>
      </c>
      <c r="AH2" s="7">
        <v>2017</v>
      </c>
      <c r="AI2" s="7">
        <v>2017</v>
      </c>
      <c r="AJ2" s="7">
        <v>2017</v>
      </c>
      <c r="AK2" s="7">
        <v>2017</v>
      </c>
      <c r="AL2" s="7">
        <v>2017</v>
      </c>
      <c r="AM2" s="7">
        <v>2017</v>
      </c>
      <c r="AN2" s="7">
        <v>2017</v>
      </c>
      <c r="AO2" s="7">
        <v>2017</v>
      </c>
      <c r="AP2" s="7">
        <v>2018</v>
      </c>
      <c r="AQ2" s="7">
        <v>2018</v>
      </c>
      <c r="AR2" s="7">
        <v>2018</v>
      </c>
      <c r="AS2" s="7">
        <v>2018</v>
      </c>
      <c r="AT2" s="7">
        <v>2018</v>
      </c>
      <c r="AU2" s="7">
        <v>2018</v>
      </c>
      <c r="AV2" s="7">
        <v>2018</v>
      </c>
      <c r="AW2" s="7">
        <v>2018</v>
      </c>
      <c r="AX2" s="7">
        <v>2018</v>
      </c>
      <c r="AY2" s="7">
        <v>2018</v>
      </c>
      <c r="AZ2" s="7">
        <v>2018</v>
      </c>
      <c r="BA2" s="7">
        <v>2018</v>
      </c>
      <c r="BB2" s="7">
        <v>2019</v>
      </c>
      <c r="BC2" s="7">
        <v>2019</v>
      </c>
      <c r="BD2" s="7">
        <v>2019</v>
      </c>
      <c r="BE2" s="7">
        <v>2019</v>
      </c>
      <c r="BF2" s="7">
        <v>2019</v>
      </c>
      <c r="BG2" s="7">
        <v>2019</v>
      </c>
      <c r="BH2" s="7">
        <v>2019</v>
      </c>
      <c r="BI2" s="7">
        <v>2019</v>
      </c>
      <c r="BJ2" s="7">
        <v>2019</v>
      </c>
      <c r="BK2" s="7">
        <v>2019</v>
      </c>
      <c r="BL2" s="7">
        <v>2019</v>
      </c>
      <c r="BM2" s="7">
        <v>2019</v>
      </c>
      <c r="BN2" s="7">
        <v>2020</v>
      </c>
      <c r="BO2" s="7">
        <v>2020</v>
      </c>
      <c r="BP2" s="7">
        <v>2020</v>
      </c>
      <c r="BQ2" s="7">
        <v>2020</v>
      </c>
      <c r="BR2" s="7">
        <v>2020</v>
      </c>
      <c r="BS2" s="7">
        <v>2020</v>
      </c>
      <c r="BT2" s="7">
        <v>2020</v>
      </c>
      <c r="BU2" s="7">
        <v>2020</v>
      </c>
      <c r="BV2" s="7">
        <v>2020</v>
      </c>
      <c r="BW2" s="7">
        <v>2020</v>
      </c>
      <c r="BX2" s="7">
        <v>2020</v>
      </c>
      <c r="BY2" s="7">
        <v>2020</v>
      </c>
      <c r="BZ2" s="7">
        <v>2021</v>
      </c>
      <c r="CA2" s="7">
        <v>2021</v>
      </c>
      <c r="CB2" s="7">
        <v>2021</v>
      </c>
      <c r="CC2" s="7">
        <v>2021</v>
      </c>
      <c r="CD2" s="7">
        <v>2021</v>
      </c>
      <c r="CE2" s="7">
        <v>2021</v>
      </c>
      <c r="CF2" s="7">
        <v>2021</v>
      </c>
      <c r="CG2" s="7">
        <v>2021</v>
      </c>
      <c r="CH2" s="7">
        <v>2021</v>
      </c>
      <c r="CI2" s="7">
        <v>2021</v>
      </c>
      <c r="CJ2" s="7">
        <v>2021</v>
      </c>
      <c r="CK2" s="7">
        <v>2021</v>
      </c>
      <c r="CL2" s="7">
        <v>2022</v>
      </c>
      <c r="CM2" s="7">
        <v>2022</v>
      </c>
      <c r="CN2" s="7">
        <v>2022</v>
      </c>
      <c r="CO2" s="7">
        <v>2022</v>
      </c>
      <c r="CP2" s="7">
        <v>2022</v>
      </c>
      <c r="CQ2" s="7">
        <v>2022</v>
      </c>
      <c r="CR2" s="7">
        <v>2022</v>
      </c>
      <c r="CS2" s="7">
        <v>2022</v>
      </c>
      <c r="CT2" s="7">
        <v>2022</v>
      </c>
      <c r="CU2" s="7">
        <v>2022</v>
      </c>
      <c r="CV2" s="7">
        <v>2022</v>
      </c>
      <c r="CW2" s="7">
        <v>2022</v>
      </c>
      <c r="CX2" s="7">
        <v>2023</v>
      </c>
      <c r="CY2" s="7">
        <v>2023</v>
      </c>
      <c r="CZ2" s="7">
        <v>2023</v>
      </c>
      <c r="DA2" s="7">
        <v>2023</v>
      </c>
      <c r="DB2" s="7">
        <v>2023</v>
      </c>
      <c r="DC2" s="7">
        <v>2023</v>
      </c>
      <c r="DD2" s="7">
        <v>2023</v>
      </c>
      <c r="DE2" s="7">
        <v>2023</v>
      </c>
      <c r="DF2" s="7">
        <v>2023</v>
      </c>
      <c r="DG2" s="7">
        <v>2023</v>
      </c>
      <c r="DH2" s="7">
        <v>2023</v>
      </c>
      <c r="DI2" s="7">
        <v>2023</v>
      </c>
      <c r="DJ2" s="7">
        <v>2024</v>
      </c>
      <c r="DK2" s="7">
        <v>2024</v>
      </c>
      <c r="DL2" s="7">
        <v>2024</v>
      </c>
      <c r="DM2" s="7">
        <v>2024</v>
      </c>
      <c r="DN2" s="7">
        <v>2024</v>
      </c>
      <c r="DO2" s="7">
        <v>2024</v>
      </c>
      <c r="DP2" s="7">
        <v>2024</v>
      </c>
      <c r="DQ2" s="7">
        <v>2024</v>
      </c>
      <c r="DR2" s="7">
        <v>2024</v>
      </c>
      <c r="DS2" s="7">
        <v>2024</v>
      </c>
      <c r="DT2" s="7">
        <v>2024</v>
      </c>
      <c r="DU2" s="7">
        <v>2024</v>
      </c>
    </row>
    <row r="3" spans="1:125" s="9" customFormat="1" x14ac:dyDescent="0.25">
      <c r="A3" s="160" t="s">
        <v>15</v>
      </c>
      <c r="B3" s="76"/>
      <c r="C3" s="22" t="s">
        <v>1</v>
      </c>
      <c r="D3" s="23">
        <v>41944</v>
      </c>
      <c r="E3" s="23">
        <v>41974</v>
      </c>
      <c r="F3" s="23">
        <v>42005</v>
      </c>
      <c r="G3" s="23">
        <v>42036</v>
      </c>
      <c r="H3" s="23">
        <v>42064</v>
      </c>
      <c r="I3" s="23">
        <v>42095</v>
      </c>
      <c r="J3" s="23">
        <v>42125</v>
      </c>
      <c r="K3" s="23">
        <v>42156</v>
      </c>
      <c r="L3" s="23">
        <v>42186</v>
      </c>
      <c r="M3" s="23">
        <v>42217</v>
      </c>
      <c r="N3" s="23">
        <v>42248</v>
      </c>
      <c r="O3" s="23">
        <v>42278</v>
      </c>
      <c r="P3" s="23">
        <v>42309</v>
      </c>
      <c r="Q3" s="23">
        <v>42339</v>
      </c>
      <c r="R3" s="23">
        <v>42370</v>
      </c>
      <c r="S3" s="23">
        <v>42401</v>
      </c>
      <c r="T3" s="23">
        <v>42430</v>
      </c>
      <c r="U3" s="23">
        <v>42461</v>
      </c>
      <c r="V3" s="23">
        <v>42491</v>
      </c>
      <c r="W3" s="23">
        <v>42522</v>
      </c>
      <c r="X3" s="23">
        <v>42552</v>
      </c>
      <c r="Y3" s="23">
        <v>42583</v>
      </c>
      <c r="Z3" s="23">
        <v>42614</v>
      </c>
      <c r="AA3" s="23">
        <v>42644</v>
      </c>
      <c r="AB3" s="23">
        <v>42675</v>
      </c>
      <c r="AC3" s="23">
        <v>42705</v>
      </c>
      <c r="AD3" s="23">
        <v>42736</v>
      </c>
      <c r="AE3" s="23">
        <v>42767</v>
      </c>
      <c r="AF3" s="23">
        <v>42795</v>
      </c>
      <c r="AG3" s="23">
        <v>42826</v>
      </c>
      <c r="AH3" s="23">
        <v>42856</v>
      </c>
      <c r="AI3" s="23">
        <v>42887</v>
      </c>
      <c r="AJ3" s="23">
        <v>42917</v>
      </c>
      <c r="AK3" s="23">
        <v>42948</v>
      </c>
      <c r="AL3" s="23">
        <v>42979</v>
      </c>
      <c r="AM3" s="23">
        <v>43009</v>
      </c>
      <c r="AN3" s="23">
        <v>43040</v>
      </c>
      <c r="AO3" s="23">
        <v>43070</v>
      </c>
      <c r="AP3" s="23">
        <v>43101</v>
      </c>
      <c r="AQ3" s="23">
        <v>43132</v>
      </c>
      <c r="AR3" s="23">
        <v>43160</v>
      </c>
      <c r="AS3" s="23">
        <v>43191</v>
      </c>
      <c r="AT3" s="23">
        <v>43221</v>
      </c>
      <c r="AU3" s="23">
        <v>43252</v>
      </c>
      <c r="AV3" s="23">
        <v>43282</v>
      </c>
      <c r="AW3" s="23">
        <v>43313</v>
      </c>
      <c r="AX3" s="23">
        <v>43344</v>
      </c>
      <c r="AY3" s="23">
        <v>43374</v>
      </c>
      <c r="AZ3" s="23">
        <v>43405</v>
      </c>
      <c r="BA3" s="23">
        <v>43435</v>
      </c>
      <c r="BB3" s="23">
        <v>43466</v>
      </c>
      <c r="BC3" s="23">
        <v>43497</v>
      </c>
      <c r="BD3" s="23">
        <v>43525</v>
      </c>
      <c r="BE3" s="23">
        <v>43556</v>
      </c>
      <c r="BF3" s="23">
        <v>43586</v>
      </c>
      <c r="BG3" s="23">
        <v>43617</v>
      </c>
      <c r="BH3" s="23">
        <v>43647</v>
      </c>
      <c r="BI3" s="23">
        <v>43678</v>
      </c>
      <c r="BJ3" s="23">
        <v>43709</v>
      </c>
      <c r="BK3" s="23">
        <v>43739</v>
      </c>
      <c r="BL3" s="23">
        <v>43770</v>
      </c>
      <c r="BM3" s="23">
        <v>43800</v>
      </c>
      <c r="BN3" s="23">
        <v>43831</v>
      </c>
      <c r="BO3" s="23">
        <v>43862</v>
      </c>
      <c r="BP3" s="23">
        <v>43891</v>
      </c>
      <c r="BQ3" s="23">
        <v>43922</v>
      </c>
      <c r="BR3" s="23">
        <v>43952</v>
      </c>
      <c r="BS3" s="23">
        <v>43983</v>
      </c>
      <c r="BT3" s="23">
        <v>44013</v>
      </c>
      <c r="BU3" s="23">
        <v>44044</v>
      </c>
      <c r="BV3" s="23">
        <v>44075</v>
      </c>
      <c r="BW3" s="23">
        <v>44105</v>
      </c>
      <c r="BX3" s="23">
        <v>44136</v>
      </c>
      <c r="BY3" s="23">
        <v>44166</v>
      </c>
      <c r="BZ3" s="23">
        <v>44197</v>
      </c>
      <c r="CA3" s="23">
        <v>44228</v>
      </c>
      <c r="CB3" s="23">
        <v>44256</v>
      </c>
      <c r="CC3" s="23">
        <v>44287</v>
      </c>
      <c r="CD3" s="23">
        <v>44317</v>
      </c>
      <c r="CE3" s="23">
        <v>44348</v>
      </c>
      <c r="CF3" s="23">
        <v>44378</v>
      </c>
      <c r="CG3" s="23">
        <v>44409</v>
      </c>
      <c r="CH3" s="23">
        <v>44440</v>
      </c>
      <c r="CI3" s="23">
        <v>44470</v>
      </c>
      <c r="CJ3" s="23">
        <v>44501</v>
      </c>
      <c r="CK3" s="23">
        <v>44531</v>
      </c>
      <c r="CL3" s="23">
        <v>44562</v>
      </c>
      <c r="CM3" s="23">
        <v>44593</v>
      </c>
      <c r="CN3" s="23">
        <v>44621</v>
      </c>
      <c r="CO3" s="23">
        <v>44652</v>
      </c>
      <c r="CP3" s="23">
        <v>44682</v>
      </c>
      <c r="CQ3" s="23">
        <v>44713</v>
      </c>
      <c r="CR3" s="23">
        <v>44743</v>
      </c>
      <c r="CS3" s="23">
        <v>44774</v>
      </c>
      <c r="CT3" s="23">
        <v>44805</v>
      </c>
      <c r="CU3" s="23">
        <v>44835</v>
      </c>
      <c r="CV3" s="23">
        <v>44866</v>
      </c>
      <c r="CW3" s="23">
        <v>44896</v>
      </c>
      <c r="CX3" s="23">
        <v>44927</v>
      </c>
      <c r="CY3" s="23">
        <v>44958</v>
      </c>
      <c r="CZ3" s="23">
        <v>44986</v>
      </c>
      <c r="DA3" s="23">
        <v>45017</v>
      </c>
      <c r="DB3" s="23">
        <v>45047</v>
      </c>
      <c r="DC3" s="23">
        <v>45078</v>
      </c>
      <c r="DD3" s="23">
        <v>45108</v>
      </c>
      <c r="DE3" s="23">
        <v>45139</v>
      </c>
      <c r="DF3" s="23">
        <v>45170</v>
      </c>
      <c r="DG3" s="23">
        <v>45200</v>
      </c>
      <c r="DH3" s="23">
        <v>45231</v>
      </c>
      <c r="DI3" s="23">
        <v>45261</v>
      </c>
      <c r="DJ3" s="23">
        <v>45292</v>
      </c>
      <c r="DK3" s="23">
        <v>45323</v>
      </c>
      <c r="DL3" s="23">
        <v>45352</v>
      </c>
      <c r="DM3" s="23">
        <v>45383</v>
      </c>
      <c r="DN3" s="23">
        <v>45413</v>
      </c>
      <c r="DO3" s="23">
        <v>45444</v>
      </c>
      <c r="DP3" s="23">
        <v>45474</v>
      </c>
      <c r="DQ3" s="23">
        <v>45505</v>
      </c>
      <c r="DR3" s="23">
        <v>45536</v>
      </c>
      <c r="DS3" s="23">
        <v>45566</v>
      </c>
      <c r="DT3" s="23">
        <v>45597</v>
      </c>
      <c r="DU3" s="23">
        <v>45627</v>
      </c>
    </row>
    <row r="4" spans="1:125" s="9" customFormat="1" x14ac:dyDescent="0.25">
      <c r="A4" s="64" t="s">
        <v>22</v>
      </c>
      <c r="B4" s="42"/>
      <c r="C4" s="44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</row>
    <row r="5" spans="1:125" s="9" customFormat="1" x14ac:dyDescent="0.25">
      <c r="A5" s="41" t="s">
        <v>117</v>
      </c>
      <c r="B5" s="42"/>
      <c r="C5" s="12">
        <v>2794955618.8427134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19250000</v>
      </c>
      <c r="N5" s="12">
        <v>19250000</v>
      </c>
      <c r="O5" s="12">
        <v>19250000</v>
      </c>
      <c r="P5" s="12">
        <v>20212500</v>
      </c>
      <c r="Q5" s="12">
        <v>20212500</v>
      </c>
      <c r="R5" s="12">
        <v>20212500</v>
      </c>
      <c r="S5" s="12">
        <v>20212500</v>
      </c>
      <c r="T5" s="12">
        <v>20212500</v>
      </c>
      <c r="U5" s="12">
        <v>20212500</v>
      </c>
      <c r="V5" s="12">
        <v>20212500</v>
      </c>
      <c r="W5" s="12">
        <v>20212500</v>
      </c>
      <c r="X5" s="12">
        <v>20212500</v>
      </c>
      <c r="Y5" s="12">
        <v>20212500</v>
      </c>
      <c r="Z5" s="12">
        <v>20212500</v>
      </c>
      <c r="AA5" s="12">
        <v>20212500</v>
      </c>
      <c r="AB5" s="12">
        <v>21223125</v>
      </c>
      <c r="AC5" s="12">
        <v>21223125</v>
      </c>
      <c r="AD5" s="12">
        <v>21223125</v>
      </c>
      <c r="AE5" s="12">
        <v>21223125</v>
      </c>
      <c r="AF5" s="12">
        <v>21223125</v>
      </c>
      <c r="AG5" s="12">
        <v>21223125</v>
      </c>
      <c r="AH5" s="12">
        <v>21223125</v>
      </c>
      <c r="AI5" s="12">
        <v>21223125</v>
      </c>
      <c r="AJ5" s="12">
        <v>21223125</v>
      </c>
      <c r="AK5" s="12">
        <v>21223125</v>
      </c>
      <c r="AL5" s="12">
        <v>21223125</v>
      </c>
      <c r="AM5" s="12">
        <v>21223125</v>
      </c>
      <c r="AN5" s="12">
        <v>22284281.25</v>
      </c>
      <c r="AO5" s="12">
        <v>22284281.25</v>
      </c>
      <c r="AP5" s="12">
        <v>22284281.25</v>
      </c>
      <c r="AQ5" s="12">
        <v>22284281.25</v>
      </c>
      <c r="AR5" s="12">
        <v>22284281.25</v>
      </c>
      <c r="AS5" s="12">
        <v>22284281.25</v>
      </c>
      <c r="AT5" s="12">
        <v>22284281.25</v>
      </c>
      <c r="AU5" s="12">
        <v>22284281.25</v>
      </c>
      <c r="AV5" s="12">
        <v>22284281.25</v>
      </c>
      <c r="AW5" s="12">
        <v>22284281.25</v>
      </c>
      <c r="AX5" s="12">
        <v>22284281.25</v>
      </c>
      <c r="AY5" s="12">
        <v>22284281.25</v>
      </c>
      <c r="AZ5" s="12">
        <v>23398495.312500004</v>
      </c>
      <c r="BA5" s="12">
        <v>23398495.312500004</v>
      </c>
      <c r="BB5" s="12">
        <v>23398495.312500004</v>
      </c>
      <c r="BC5" s="12">
        <v>23398495.312500004</v>
      </c>
      <c r="BD5" s="12">
        <v>23398495.312500004</v>
      </c>
      <c r="BE5" s="12">
        <v>23398495.312500004</v>
      </c>
      <c r="BF5" s="12">
        <v>23398495.312500004</v>
      </c>
      <c r="BG5" s="12">
        <v>23398495.312500004</v>
      </c>
      <c r="BH5" s="12">
        <v>23398495.312500004</v>
      </c>
      <c r="BI5" s="12">
        <v>23398495.312500004</v>
      </c>
      <c r="BJ5" s="12">
        <v>23398495.312500004</v>
      </c>
      <c r="BK5" s="12">
        <v>23398495.312500004</v>
      </c>
      <c r="BL5" s="12">
        <v>24568420.078125007</v>
      </c>
      <c r="BM5" s="12">
        <v>24568420.078125007</v>
      </c>
      <c r="BN5" s="12">
        <v>24568420.078125007</v>
      </c>
      <c r="BO5" s="12">
        <v>24568420.078125007</v>
      </c>
      <c r="BP5" s="12">
        <v>24568420.078125007</v>
      </c>
      <c r="BQ5" s="12">
        <v>24568420.078125007</v>
      </c>
      <c r="BR5" s="12">
        <v>24568420.078125007</v>
      </c>
      <c r="BS5" s="12">
        <v>24568420.078125007</v>
      </c>
      <c r="BT5" s="12">
        <v>24568420.078125007</v>
      </c>
      <c r="BU5" s="12">
        <v>24568420.078125007</v>
      </c>
      <c r="BV5" s="12">
        <v>24568420.078125007</v>
      </c>
      <c r="BW5" s="12">
        <v>24568420.078125007</v>
      </c>
      <c r="BX5" s="12">
        <v>25796841.082031257</v>
      </c>
      <c r="BY5" s="12">
        <v>25796841.082031257</v>
      </c>
      <c r="BZ5" s="12">
        <v>25796841.082031257</v>
      </c>
      <c r="CA5" s="12">
        <v>25796841.082031257</v>
      </c>
      <c r="CB5" s="12">
        <v>25796841.082031257</v>
      </c>
      <c r="CC5" s="12">
        <v>25796841.082031257</v>
      </c>
      <c r="CD5" s="12">
        <v>25796841.082031257</v>
      </c>
      <c r="CE5" s="12">
        <v>25796841.082031257</v>
      </c>
      <c r="CF5" s="12">
        <v>25796841.082031257</v>
      </c>
      <c r="CG5" s="12">
        <v>25796841.082031257</v>
      </c>
      <c r="CH5" s="12">
        <v>25796841.082031257</v>
      </c>
      <c r="CI5" s="12">
        <v>25796841.082031257</v>
      </c>
      <c r="CJ5" s="12">
        <v>27086683.136132821</v>
      </c>
      <c r="CK5" s="12">
        <v>27086683.136132821</v>
      </c>
      <c r="CL5" s="12">
        <v>27086683.136132821</v>
      </c>
      <c r="CM5" s="12">
        <v>27086683.136132821</v>
      </c>
      <c r="CN5" s="12">
        <v>27086683.136132821</v>
      </c>
      <c r="CO5" s="12">
        <v>27086683.136132821</v>
      </c>
      <c r="CP5" s="12">
        <v>27086683.136132821</v>
      </c>
      <c r="CQ5" s="12">
        <v>27086683.136132821</v>
      </c>
      <c r="CR5" s="12">
        <v>27086683.136132821</v>
      </c>
      <c r="CS5" s="12">
        <v>27086683.136132821</v>
      </c>
      <c r="CT5" s="12">
        <v>27086683.136132821</v>
      </c>
      <c r="CU5" s="12">
        <v>27086683.136132821</v>
      </c>
      <c r="CV5" s="12">
        <v>28441017.292939465</v>
      </c>
      <c r="CW5" s="12">
        <v>28441017.292939465</v>
      </c>
      <c r="CX5" s="12">
        <v>28441017.292939465</v>
      </c>
      <c r="CY5" s="12">
        <v>28441017.292939465</v>
      </c>
      <c r="CZ5" s="12">
        <v>28441017.292939465</v>
      </c>
      <c r="DA5" s="12">
        <v>28441017.292939465</v>
      </c>
      <c r="DB5" s="12">
        <v>28441017.292939465</v>
      </c>
      <c r="DC5" s="12">
        <v>28441017.292939465</v>
      </c>
      <c r="DD5" s="12">
        <v>28441017.292939465</v>
      </c>
      <c r="DE5" s="12">
        <v>28441017.292939465</v>
      </c>
      <c r="DF5" s="12">
        <v>28441017.292939465</v>
      </c>
      <c r="DG5" s="12">
        <v>28441017.292939465</v>
      </c>
      <c r="DH5" s="12">
        <v>29863068.157586433</v>
      </c>
      <c r="DI5" s="12">
        <v>29863068.157586433</v>
      </c>
      <c r="DJ5" s="12">
        <v>29863068.157586433</v>
      </c>
      <c r="DK5" s="12">
        <v>29863068.157586433</v>
      </c>
      <c r="DL5" s="12">
        <v>29863068.157586433</v>
      </c>
      <c r="DM5" s="12">
        <v>29863068.157586433</v>
      </c>
      <c r="DN5" s="12">
        <v>29863068.157586433</v>
      </c>
      <c r="DO5" s="12">
        <v>29863068.157586433</v>
      </c>
      <c r="DP5" s="12">
        <v>29863068.157586433</v>
      </c>
      <c r="DQ5" s="12">
        <v>29863068.157586433</v>
      </c>
      <c r="DR5" s="12">
        <v>29863068.157586433</v>
      </c>
      <c r="DS5" s="12">
        <v>29863068.157586433</v>
      </c>
      <c r="DT5" s="12">
        <v>31356221.565465763</v>
      </c>
      <c r="DU5" s="12">
        <v>31356221.565465763</v>
      </c>
    </row>
    <row r="6" spans="1:125" s="29" customFormat="1" x14ac:dyDescent="0.25">
      <c r="A6" s="59" t="s">
        <v>118</v>
      </c>
      <c r="B6" s="32"/>
      <c r="C6" s="12">
        <v>2280904204.9029436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7900000</v>
      </c>
      <c r="M6" s="28">
        <v>15800000</v>
      </c>
      <c r="N6" s="28">
        <v>15800000</v>
      </c>
      <c r="O6" s="28">
        <v>16175000</v>
      </c>
      <c r="P6" s="28">
        <v>16550000</v>
      </c>
      <c r="Q6" s="28">
        <v>16550000</v>
      </c>
      <c r="R6" s="28">
        <v>16550000</v>
      </c>
      <c r="S6" s="28">
        <v>16550000</v>
      </c>
      <c r="T6" s="28">
        <v>16550000</v>
      </c>
      <c r="U6" s="28">
        <v>16550000</v>
      </c>
      <c r="V6" s="28">
        <v>16550000</v>
      </c>
      <c r="W6" s="28">
        <v>16550000</v>
      </c>
      <c r="X6" s="28">
        <v>16550000</v>
      </c>
      <c r="Y6" s="28">
        <v>16550000</v>
      </c>
      <c r="Z6" s="28">
        <v>16550000</v>
      </c>
      <c r="AA6" s="28">
        <v>16943750</v>
      </c>
      <c r="AB6" s="28">
        <v>17337500</v>
      </c>
      <c r="AC6" s="28">
        <v>17337500</v>
      </c>
      <c r="AD6" s="28">
        <v>17337500</v>
      </c>
      <c r="AE6" s="28">
        <v>17337500</v>
      </c>
      <c r="AF6" s="28">
        <v>17337500</v>
      </c>
      <c r="AG6" s="28">
        <v>17337500</v>
      </c>
      <c r="AH6" s="28">
        <v>17337500</v>
      </c>
      <c r="AI6" s="28">
        <v>17337500</v>
      </c>
      <c r="AJ6" s="28">
        <v>17337500</v>
      </c>
      <c r="AK6" s="28">
        <v>17337500</v>
      </c>
      <c r="AL6" s="28">
        <v>17337500</v>
      </c>
      <c r="AM6" s="28">
        <v>17750937.5</v>
      </c>
      <c r="AN6" s="28">
        <v>18164375</v>
      </c>
      <c r="AO6" s="28">
        <v>18164375</v>
      </c>
      <c r="AP6" s="28">
        <v>18164375</v>
      </c>
      <c r="AQ6" s="28">
        <v>18164375</v>
      </c>
      <c r="AR6" s="28">
        <v>18164375</v>
      </c>
      <c r="AS6" s="28">
        <v>18164375</v>
      </c>
      <c r="AT6" s="28">
        <v>18164375</v>
      </c>
      <c r="AU6" s="28">
        <v>18164375</v>
      </c>
      <c r="AV6" s="28">
        <v>18164375</v>
      </c>
      <c r="AW6" s="28">
        <v>18164375</v>
      </c>
      <c r="AX6" s="28">
        <v>18164375</v>
      </c>
      <c r="AY6" s="28">
        <v>18598484.375</v>
      </c>
      <c r="AZ6" s="28">
        <v>19032593.75</v>
      </c>
      <c r="BA6" s="28">
        <v>19032593.75</v>
      </c>
      <c r="BB6" s="28">
        <v>19032593.75</v>
      </c>
      <c r="BC6" s="28">
        <v>19032593.75</v>
      </c>
      <c r="BD6" s="28">
        <v>19032593.75</v>
      </c>
      <c r="BE6" s="28">
        <v>19032593.75</v>
      </c>
      <c r="BF6" s="28">
        <v>19032593.75</v>
      </c>
      <c r="BG6" s="28">
        <v>19032593.75</v>
      </c>
      <c r="BH6" s="28">
        <v>19032593.75</v>
      </c>
      <c r="BI6" s="28">
        <v>19032593.75</v>
      </c>
      <c r="BJ6" s="28">
        <v>19032593.75</v>
      </c>
      <c r="BK6" s="28">
        <v>19488408.59375</v>
      </c>
      <c r="BL6" s="28">
        <v>19944223.437500004</v>
      </c>
      <c r="BM6" s="28">
        <v>19944223.437500004</v>
      </c>
      <c r="BN6" s="28">
        <v>19944223.437500004</v>
      </c>
      <c r="BO6" s="28">
        <v>19944223.437500004</v>
      </c>
      <c r="BP6" s="28">
        <v>19944223.437500004</v>
      </c>
      <c r="BQ6" s="28">
        <v>19944223.437500004</v>
      </c>
      <c r="BR6" s="28">
        <v>19944223.437500004</v>
      </c>
      <c r="BS6" s="28">
        <v>19944223.437500004</v>
      </c>
      <c r="BT6" s="28">
        <v>19944223.437500004</v>
      </c>
      <c r="BU6" s="28">
        <v>19944223.437500004</v>
      </c>
      <c r="BV6" s="28">
        <v>19944223.437500004</v>
      </c>
      <c r="BW6" s="28">
        <v>20422829.023437504</v>
      </c>
      <c r="BX6" s="28">
        <v>20901434.609375004</v>
      </c>
      <c r="BY6" s="28">
        <v>20901434.609375004</v>
      </c>
      <c r="BZ6" s="28">
        <v>20901434.609375004</v>
      </c>
      <c r="CA6" s="28">
        <v>20901434.609375004</v>
      </c>
      <c r="CB6" s="28">
        <v>20901434.609375004</v>
      </c>
      <c r="CC6" s="28">
        <v>20901434.609375004</v>
      </c>
      <c r="CD6" s="28">
        <v>20901434.609375004</v>
      </c>
      <c r="CE6" s="28">
        <v>20901434.609375004</v>
      </c>
      <c r="CF6" s="28">
        <v>20901434.609375004</v>
      </c>
      <c r="CG6" s="28">
        <v>20901434.609375004</v>
      </c>
      <c r="CH6" s="28">
        <v>20901434.609375004</v>
      </c>
      <c r="CI6" s="28">
        <v>21403970.474609382</v>
      </c>
      <c r="CJ6" s="28">
        <v>21906506.339843757</v>
      </c>
      <c r="CK6" s="28">
        <v>21906506.339843757</v>
      </c>
      <c r="CL6" s="28">
        <v>21906506.339843757</v>
      </c>
      <c r="CM6" s="28">
        <v>21906506.339843757</v>
      </c>
      <c r="CN6" s="28">
        <v>21906506.339843757</v>
      </c>
      <c r="CO6" s="28">
        <v>21906506.339843757</v>
      </c>
      <c r="CP6" s="28">
        <v>21906506.339843757</v>
      </c>
      <c r="CQ6" s="28">
        <v>21906506.339843757</v>
      </c>
      <c r="CR6" s="28">
        <v>21906506.339843757</v>
      </c>
      <c r="CS6" s="28">
        <v>21906506.339843757</v>
      </c>
      <c r="CT6" s="28">
        <v>21906506.339843757</v>
      </c>
      <c r="CU6" s="28">
        <v>22434168.99833985</v>
      </c>
      <c r="CV6" s="28">
        <v>22961831.656835943</v>
      </c>
      <c r="CW6" s="28">
        <v>22961831.656835943</v>
      </c>
      <c r="CX6" s="28">
        <v>22961831.656835943</v>
      </c>
      <c r="CY6" s="28">
        <v>22961831.656835943</v>
      </c>
      <c r="CZ6" s="28">
        <v>22961831.656835943</v>
      </c>
      <c r="DA6" s="28">
        <v>22961831.656835943</v>
      </c>
      <c r="DB6" s="28">
        <v>22961831.656835943</v>
      </c>
      <c r="DC6" s="28">
        <v>22961831.656835943</v>
      </c>
      <c r="DD6" s="28">
        <v>22961831.656835943</v>
      </c>
      <c r="DE6" s="28">
        <v>22961831.656835943</v>
      </c>
      <c r="DF6" s="28">
        <v>22961831.656835943</v>
      </c>
      <c r="DG6" s="28">
        <v>23515877.448256843</v>
      </c>
      <c r="DH6" s="28">
        <v>24069923.239677742</v>
      </c>
      <c r="DI6" s="28">
        <v>24069923.239677742</v>
      </c>
      <c r="DJ6" s="28">
        <v>24069923.239677742</v>
      </c>
      <c r="DK6" s="28">
        <v>24069923.239677742</v>
      </c>
      <c r="DL6" s="28">
        <v>24069923.239677742</v>
      </c>
      <c r="DM6" s="28">
        <v>24069923.239677742</v>
      </c>
      <c r="DN6" s="28">
        <v>24069923.239677742</v>
      </c>
      <c r="DO6" s="28">
        <v>24069923.239677742</v>
      </c>
      <c r="DP6" s="28">
        <v>24069923.239677742</v>
      </c>
      <c r="DQ6" s="28">
        <v>24069923.239677742</v>
      </c>
      <c r="DR6" s="28">
        <v>24069923.239677742</v>
      </c>
      <c r="DS6" s="28">
        <v>24651671.320669688</v>
      </c>
      <c r="DT6" s="28">
        <v>25233419.401661631</v>
      </c>
      <c r="DU6" s="28">
        <v>25233419.401661631</v>
      </c>
    </row>
    <row r="7" spans="1:125" s="72" customFormat="1" ht="12.75" x14ac:dyDescent="0.25">
      <c r="A7" s="161" t="s">
        <v>119</v>
      </c>
      <c r="B7" s="65"/>
      <c r="C7" s="69">
        <v>2190104204.9029431</v>
      </c>
      <c r="D7" s="69"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7500000</v>
      </c>
      <c r="M7" s="69">
        <v>15000000</v>
      </c>
      <c r="N7" s="69">
        <v>15000000</v>
      </c>
      <c r="O7" s="69">
        <v>15375000</v>
      </c>
      <c r="P7" s="69">
        <v>15750000</v>
      </c>
      <c r="Q7" s="69">
        <v>15750000</v>
      </c>
      <c r="R7" s="69">
        <v>15750000</v>
      </c>
      <c r="S7" s="69">
        <v>15750000</v>
      </c>
      <c r="T7" s="69">
        <v>15750000</v>
      </c>
      <c r="U7" s="69">
        <v>15750000</v>
      </c>
      <c r="V7" s="69">
        <v>15750000</v>
      </c>
      <c r="W7" s="69">
        <v>15750000</v>
      </c>
      <c r="X7" s="69">
        <v>15750000</v>
      </c>
      <c r="Y7" s="69">
        <v>15750000</v>
      </c>
      <c r="Z7" s="69">
        <v>15750000</v>
      </c>
      <c r="AA7" s="69">
        <v>16143750</v>
      </c>
      <c r="AB7" s="69">
        <v>16537500</v>
      </c>
      <c r="AC7" s="69">
        <v>16537500</v>
      </c>
      <c r="AD7" s="69">
        <v>16537500</v>
      </c>
      <c r="AE7" s="69">
        <v>16537500</v>
      </c>
      <c r="AF7" s="69">
        <v>16537500</v>
      </c>
      <c r="AG7" s="69">
        <v>16537500</v>
      </c>
      <c r="AH7" s="69">
        <v>16537500</v>
      </c>
      <c r="AI7" s="69">
        <v>16537500</v>
      </c>
      <c r="AJ7" s="69">
        <v>16537500</v>
      </c>
      <c r="AK7" s="69">
        <v>16537500</v>
      </c>
      <c r="AL7" s="69">
        <v>16537500</v>
      </c>
      <c r="AM7" s="69">
        <v>16950937.5</v>
      </c>
      <c r="AN7" s="69">
        <v>17364375</v>
      </c>
      <c r="AO7" s="69">
        <v>17364375</v>
      </c>
      <c r="AP7" s="69">
        <v>17364375</v>
      </c>
      <c r="AQ7" s="69">
        <v>17364375</v>
      </c>
      <c r="AR7" s="69">
        <v>17364375</v>
      </c>
      <c r="AS7" s="69">
        <v>17364375</v>
      </c>
      <c r="AT7" s="69">
        <v>17364375</v>
      </c>
      <c r="AU7" s="69">
        <v>17364375</v>
      </c>
      <c r="AV7" s="69">
        <v>17364375</v>
      </c>
      <c r="AW7" s="69">
        <v>17364375</v>
      </c>
      <c r="AX7" s="69">
        <v>17364375</v>
      </c>
      <c r="AY7" s="69">
        <v>17798484.375</v>
      </c>
      <c r="AZ7" s="69">
        <v>18232593.75</v>
      </c>
      <c r="BA7" s="69">
        <v>18232593.75</v>
      </c>
      <c r="BB7" s="69">
        <v>18232593.75</v>
      </c>
      <c r="BC7" s="69">
        <v>18232593.75</v>
      </c>
      <c r="BD7" s="69">
        <v>18232593.75</v>
      </c>
      <c r="BE7" s="69">
        <v>18232593.75</v>
      </c>
      <c r="BF7" s="69">
        <v>18232593.75</v>
      </c>
      <c r="BG7" s="69">
        <v>18232593.75</v>
      </c>
      <c r="BH7" s="69">
        <v>18232593.75</v>
      </c>
      <c r="BI7" s="69">
        <v>18232593.75</v>
      </c>
      <c r="BJ7" s="69">
        <v>18232593.75</v>
      </c>
      <c r="BK7" s="69">
        <v>18688408.59375</v>
      </c>
      <c r="BL7" s="69">
        <v>19144223.437500004</v>
      </c>
      <c r="BM7" s="69">
        <v>19144223.437500004</v>
      </c>
      <c r="BN7" s="69">
        <v>19144223.437500004</v>
      </c>
      <c r="BO7" s="69">
        <v>19144223.437500004</v>
      </c>
      <c r="BP7" s="69">
        <v>19144223.437500004</v>
      </c>
      <c r="BQ7" s="69">
        <v>19144223.437500004</v>
      </c>
      <c r="BR7" s="69">
        <v>19144223.437500004</v>
      </c>
      <c r="BS7" s="69">
        <v>19144223.437500004</v>
      </c>
      <c r="BT7" s="69">
        <v>19144223.437500004</v>
      </c>
      <c r="BU7" s="69">
        <v>19144223.437500004</v>
      </c>
      <c r="BV7" s="69">
        <v>19144223.437500004</v>
      </c>
      <c r="BW7" s="69">
        <v>19622829.023437504</v>
      </c>
      <c r="BX7" s="69">
        <v>20101434.609375004</v>
      </c>
      <c r="BY7" s="69">
        <v>20101434.609375004</v>
      </c>
      <c r="BZ7" s="69">
        <v>20101434.609375004</v>
      </c>
      <c r="CA7" s="69">
        <v>20101434.609375004</v>
      </c>
      <c r="CB7" s="69">
        <v>20101434.609375004</v>
      </c>
      <c r="CC7" s="69">
        <v>20101434.609375004</v>
      </c>
      <c r="CD7" s="69">
        <v>20101434.609375004</v>
      </c>
      <c r="CE7" s="69">
        <v>20101434.609375004</v>
      </c>
      <c r="CF7" s="69">
        <v>20101434.609375004</v>
      </c>
      <c r="CG7" s="69">
        <v>20101434.609375004</v>
      </c>
      <c r="CH7" s="69">
        <v>20101434.609375004</v>
      </c>
      <c r="CI7" s="69">
        <v>20603970.474609382</v>
      </c>
      <c r="CJ7" s="69">
        <v>21106506.339843757</v>
      </c>
      <c r="CK7" s="69">
        <v>21106506.339843757</v>
      </c>
      <c r="CL7" s="69">
        <v>21106506.339843757</v>
      </c>
      <c r="CM7" s="69">
        <v>21106506.339843757</v>
      </c>
      <c r="CN7" s="69">
        <v>21106506.339843757</v>
      </c>
      <c r="CO7" s="69">
        <v>21106506.339843757</v>
      </c>
      <c r="CP7" s="69">
        <v>21106506.339843757</v>
      </c>
      <c r="CQ7" s="69">
        <v>21106506.339843757</v>
      </c>
      <c r="CR7" s="69">
        <v>21106506.339843757</v>
      </c>
      <c r="CS7" s="69">
        <v>21106506.339843757</v>
      </c>
      <c r="CT7" s="69">
        <v>21106506.339843757</v>
      </c>
      <c r="CU7" s="69">
        <v>21634168.99833985</v>
      </c>
      <c r="CV7" s="69">
        <v>22161831.656835943</v>
      </c>
      <c r="CW7" s="69">
        <v>22161831.656835943</v>
      </c>
      <c r="CX7" s="69">
        <v>22161831.656835943</v>
      </c>
      <c r="CY7" s="69">
        <v>22161831.656835943</v>
      </c>
      <c r="CZ7" s="69">
        <v>22161831.656835943</v>
      </c>
      <c r="DA7" s="69">
        <v>22161831.656835943</v>
      </c>
      <c r="DB7" s="69">
        <v>22161831.656835943</v>
      </c>
      <c r="DC7" s="69">
        <v>22161831.656835943</v>
      </c>
      <c r="DD7" s="69">
        <v>22161831.656835943</v>
      </c>
      <c r="DE7" s="69">
        <v>22161831.656835943</v>
      </c>
      <c r="DF7" s="69">
        <v>22161831.656835943</v>
      </c>
      <c r="DG7" s="69">
        <v>22715877.448256843</v>
      </c>
      <c r="DH7" s="69">
        <v>23269923.239677742</v>
      </c>
      <c r="DI7" s="69">
        <v>23269923.239677742</v>
      </c>
      <c r="DJ7" s="69">
        <v>23269923.239677742</v>
      </c>
      <c r="DK7" s="69">
        <v>23269923.239677742</v>
      </c>
      <c r="DL7" s="69">
        <v>23269923.239677742</v>
      </c>
      <c r="DM7" s="69">
        <v>23269923.239677742</v>
      </c>
      <c r="DN7" s="69">
        <v>23269923.239677742</v>
      </c>
      <c r="DO7" s="69">
        <v>23269923.239677742</v>
      </c>
      <c r="DP7" s="69">
        <v>23269923.239677742</v>
      </c>
      <c r="DQ7" s="69">
        <v>23269923.239677742</v>
      </c>
      <c r="DR7" s="69">
        <v>23269923.239677742</v>
      </c>
      <c r="DS7" s="69">
        <v>23851671.320669688</v>
      </c>
      <c r="DT7" s="69">
        <v>24433419.401661631</v>
      </c>
      <c r="DU7" s="69">
        <v>24433419.401661631</v>
      </c>
    </row>
    <row r="8" spans="1:125" s="164" customFormat="1" ht="12.75" x14ac:dyDescent="0.25">
      <c r="A8" s="161" t="s">
        <v>120</v>
      </c>
      <c r="B8" s="162"/>
      <c r="C8" s="69">
        <v>90800000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400000</v>
      </c>
      <c r="M8" s="69">
        <v>800000</v>
      </c>
      <c r="N8" s="69">
        <v>800000</v>
      </c>
      <c r="O8" s="69">
        <v>800000</v>
      </c>
      <c r="P8" s="69">
        <v>800000</v>
      </c>
      <c r="Q8" s="69">
        <v>800000</v>
      </c>
      <c r="R8" s="69">
        <v>800000</v>
      </c>
      <c r="S8" s="69">
        <v>800000</v>
      </c>
      <c r="T8" s="69">
        <v>800000</v>
      </c>
      <c r="U8" s="69">
        <v>800000</v>
      </c>
      <c r="V8" s="69">
        <v>800000</v>
      </c>
      <c r="W8" s="69">
        <v>800000</v>
      </c>
      <c r="X8" s="69">
        <v>800000</v>
      </c>
      <c r="Y8" s="69">
        <v>800000</v>
      </c>
      <c r="Z8" s="69">
        <v>800000</v>
      </c>
      <c r="AA8" s="69">
        <v>800000</v>
      </c>
      <c r="AB8" s="69">
        <v>800000</v>
      </c>
      <c r="AC8" s="69">
        <v>800000</v>
      </c>
      <c r="AD8" s="69">
        <v>800000</v>
      </c>
      <c r="AE8" s="69">
        <v>800000</v>
      </c>
      <c r="AF8" s="69">
        <v>800000</v>
      </c>
      <c r="AG8" s="69">
        <v>800000</v>
      </c>
      <c r="AH8" s="69">
        <v>800000</v>
      </c>
      <c r="AI8" s="69">
        <v>800000</v>
      </c>
      <c r="AJ8" s="69">
        <v>800000</v>
      </c>
      <c r="AK8" s="69">
        <v>800000</v>
      </c>
      <c r="AL8" s="69">
        <v>800000</v>
      </c>
      <c r="AM8" s="69">
        <v>800000</v>
      </c>
      <c r="AN8" s="69">
        <v>800000</v>
      </c>
      <c r="AO8" s="69">
        <v>800000</v>
      </c>
      <c r="AP8" s="69">
        <v>800000</v>
      </c>
      <c r="AQ8" s="69">
        <v>800000</v>
      </c>
      <c r="AR8" s="69">
        <v>800000</v>
      </c>
      <c r="AS8" s="69">
        <v>800000</v>
      </c>
      <c r="AT8" s="69">
        <v>800000</v>
      </c>
      <c r="AU8" s="69">
        <v>800000</v>
      </c>
      <c r="AV8" s="69">
        <v>800000</v>
      </c>
      <c r="AW8" s="69">
        <v>800000</v>
      </c>
      <c r="AX8" s="69">
        <v>800000</v>
      </c>
      <c r="AY8" s="69">
        <v>800000</v>
      </c>
      <c r="AZ8" s="69">
        <v>800000</v>
      </c>
      <c r="BA8" s="69">
        <v>800000</v>
      </c>
      <c r="BB8" s="69">
        <v>800000</v>
      </c>
      <c r="BC8" s="69">
        <v>800000</v>
      </c>
      <c r="BD8" s="69">
        <v>800000</v>
      </c>
      <c r="BE8" s="69">
        <v>800000</v>
      </c>
      <c r="BF8" s="69">
        <v>800000</v>
      </c>
      <c r="BG8" s="69">
        <v>800000</v>
      </c>
      <c r="BH8" s="69">
        <v>800000</v>
      </c>
      <c r="BI8" s="69">
        <v>800000</v>
      </c>
      <c r="BJ8" s="69">
        <v>800000</v>
      </c>
      <c r="BK8" s="69">
        <v>800000</v>
      </c>
      <c r="BL8" s="69">
        <v>800000</v>
      </c>
      <c r="BM8" s="69">
        <v>800000</v>
      </c>
      <c r="BN8" s="69">
        <v>800000</v>
      </c>
      <c r="BO8" s="69">
        <v>800000</v>
      </c>
      <c r="BP8" s="69">
        <v>800000</v>
      </c>
      <c r="BQ8" s="69">
        <v>800000</v>
      </c>
      <c r="BR8" s="69">
        <v>800000</v>
      </c>
      <c r="BS8" s="69">
        <v>800000</v>
      </c>
      <c r="BT8" s="69">
        <v>800000</v>
      </c>
      <c r="BU8" s="69">
        <v>800000</v>
      </c>
      <c r="BV8" s="69">
        <v>800000</v>
      </c>
      <c r="BW8" s="69">
        <v>800000</v>
      </c>
      <c r="BX8" s="69">
        <v>800000</v>
      </c>
      <c r="BY8" s="69">
        <v>800000</v>
      </c>
      <c r="BZ8" s="69">
        <v>800000</v>
      </c>
      <c r="CA8" s="69">
        <v>800000</v>
      </c>
      <c r="CB8" s="69">
        <v>800000</v>
      </c>
      <c r="CC8" s="69">
        <v>800000</v>
      </c>
      <c r="CD8" s="69">
        <v>800000</v>
      </c>
      <c r="CE8" s="69">
        <v>800000</v>
      </c>
      <c r="CF8" s="69">
        <v>800000</v>
      </c>
      <c r="CG8" s="69">
        <v>800000</v>
      </c>
      <c r="CH8" s="69">
        <v>800000</v>
      </c>
      <c r="CI8" s="69">
        <v>800000</v>
      </c>
      <c r="CJ8" s="69">
        <v>800000</v>
      </c>
      <c r="CK8" s="69">
        <v>800000</v>
      </c>
      <c r="CL8" s="69">
        <v>800000</v>
      </c>
      <c r="CM8" s="69">
        <v>800000</v>
      </c>
      <c r="CN8" s="69">
        <v>800000</v>
      </c>
      <c r="CO8" s="69">
        <v>800000</v>
      </c>
      <c r="CP8" s="69">
        <v>800000</v>
      </c>
      <c r="CQ8" s="69">
        <v>800000</v>
      </c>
      <c r="CR8" s="69">
        <v>800000</v>
      </c>
      <c r="CS8" s="69">
        <v>800000</v>
      </c>
      <c r="CT8" s="69">
        <v>800000</v>
      </c>
      <c r="CU8" s="69">
        <v>800000</v>
      </c>
      <c r="CV8" s="69">
        <v>800000</v>
      </c>
      <c r="CW8" s="69">
        <v>800000</v>
      </c>
      <c r="CX8" s="69">
        <v>800000</v>
      </c>
      <c r="CY8" s="69">
        <v>800000</v>
      </c>
      <c r="CZ8" s="69">
        <v>800000</v>
      </c>
      <c r="DA8" s="69">
        <v>800000</v>
      </c>
      <c r="DB8" s="69">
        <v>800000</v>
      </c>
      <c r="DC8" s="69">
        <v>800000</v>
      </c>
      <c r="DD8" s="69">
        <v>800000</v>
      </c>
      <c r="DE8" s="69">
        <v>800000</v>
      </c>
      <c r="DF8" s="69">
        <v>800000</v>
      </c>
      <c r="DG8" s="69">
        <v>800000</v>
      </c>
      <c r="DH8" s="69">
        <v>800000</v>
      </c>
      <c r="DI8" s="69">
        <v>800000</v>
      </c>
      <c r="DJ8" s="69">
        <v>800000</v>
      </c>
      <c r="DK8" s="69">
        <v>800000</v>
      </c>
      <c r="DL8" s="69">
        <v>800000</v>
      </c>
      <c r="DM8" s="69">
        <v>800000</v>
      </c>
      <c r="DN8" s="69">
        <v>800000</v>
      </c>
      <c r="DO8" s="69">
        <v>800000</v>
      </c>
      <c r="DP8" s="69">
        <v>800000</v>
      </c>
      <c r="DQ8" s="69">
        <v>800000</v>
      </c>
      <c r="DR8" s="69">
        <v>800000</v>
      </c>
      <c r="DS8" s="69">
        <v>800000</v>
      </c>
      <c r="DT8" s="69">
        <v>800000</v>
      </c>
      <c r="DU8" s="69">
        <v>800000</v>
      </c>
    </row>
    <row r="9" spans="1:125" s="9" customFormat="1" x14ac:dyDescent="0.25">
      <c r="A9" s="59" t="s">
        <v>124</v>
      </c>
      <c r="B9" s="42"/>
      <c r="C9" s="12">
        <v>85590746.666666672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1419002.6666666667</v>
      </c>
      <c r="N9" s="13">
        <v>653940</v>
      </c>
      <c r="O9" s="13">
        <v>654477.33333333326</v>
      </c>
      <c r="P9" s="13">
        <v>680014.66666666674</v>
      </c>
      <c r="Q9" s="13">
        <v>655552</v>
      </c>
      <c r="R9" s="13">
        <v>656089.33333333337</v>
      </c>
      <c r="S9" s="13">
        <v>681626.66666666663</v>
      </c>
      <c r="T9" s="13">
        <v>657164</v>
      </c>
      <c r="U9" s="13">
        <v>657701.33333333326</v>
      </c>
      <c r="V9" s="13">
        <v>683238.66666666674</v>
      </c>
      <c r="W9" s="13">
        <v>658776</v>
      </c>
      <c r="X9" s="13">
        <v>659313.33333333337</v>
      </c>
      <c r="Y9" s="13">
        <v>1425450.6666666667</v>
      </c>
      <c r="Z9" s="13">
        <v>660388</v>
      </c>
      <c r="AA9" s="13">
        <v>660925.33333333326</v>
      </c>
      <c r="AB9" s="13">
        <v>686462.66666666674</v>
      </c>
      <c r="AC9" s="13">
        <v>662000</v>
      </c>
      <c r="AD9" s="13">
        <v>662537.33333333337</v>
      </c>
      <c r="AE9" s="13">
        <v>688074.66666666663</v>
      </c>
      <c r="AF9" s="13">
        <v>663612</v>
      </c>
      <c r="AG9" s="13">
        <v>664149.33333333326</v>
      </c>
      <c r="AH9" s="13">
        <v>689686.66666666674</v>
      </c>
      <c r="AI9" s="13">
        <v>665224</v>
      </c>
      <c r="AJ9" s="13">
        <v>665761.33333333326</v>
      </c>
      <c r="AK9" s="13">
        <v>1431898.6666666667</v>
      </c>
      <c r="AL9" s="13">
        <v>666836</v>
      </c>
      <c r="AM9" s="13">
        <v>667373.33333333337</v>
      </c>
      <c r="AN9" s="13">
        <v>692910.66666666674</v>
      </c>
      <c r="AO9" s="13">
        <v>668448</v>
      </c>
      <c r="AP9" s="13">
        <v>668985.33333333326</v>
      </c>
      <c r="AQ9" s="13">
        <v>694522.66666666674</v>
      </c>
      <c r="AR9" s="13">
        <v>670060</v>
      </c>
      <c r="AS9" s="13">
        <v>670597.33333333337</v>
      </c>
      <c r="AT9" s="13">
        <v>696134.66666666674</v>
      </c>
      <c r="AU9" s="13">
        <v>671672</v>
      </c>
      <c r="AV9" s="13">
        <v>672209.33333333326</v>
      </c>
      <c r="AW9" s="13">
        <v>1438346.6666666667</v>
      </c>
      <c r="AX9" s="13">
        <v>673284</v>
      </c>
      <c r="AY9" s="13">
        <v>673821.33333333337</v>
      </c>
      <c r="AZ9" s="13">
        <v>699358.66666666674</v>
      </c>
      <c r="BA9" s="13">
        <v>674896</v>
      </c>
      <c r="BB9" s="13">
        <v>675433.33333333326</v>
      </c>
      <c r="BC9" s="13">
        <v>700970.66666666674</v>
      </c>
      <c r="BD9" s="13">
        <v>676508</v>
      </c>
      <c r="BE9" s="13">
        <v>677045.33333333337</v>
      </c>
      <c r="BF9" s="13">
        <v>702582.66666666674</v>
      </c>
      <c r="BG9" s="13">
        <v>678120</v>
      </c>
      <c r="BH9" s="13">
        <v>678657.33333333326</v>
      </c>
      <c r="BI9" s="13">
        <v>1444794.6666666667</v>
      </c>
      <c r="BJ9" s="13">
        <v>679732</v>
      </c>
      <c r="BK9" s="13">
        <v>680269.33333333337</v>
      </c>
      <c r="BL9" s="13">
        <v>705806.66666666674</v>
      </c>
      <c r="BM9" s="13">
        <v>681344</v>
      </c>
      <c r="BN9" s="13">
        <v>681881.33333333326</v>
      </c>
      <c r="BO9" s="13">
        <v>707418.66666666674</v>
      </c>
      <c r="BP9" s="13">
        <v>682956</v>
      </c>
      <c r="BQ9" s="13">
        <v>683493.33333333337</v>
      </c>
      <c r="BR9" s="13">
        <v>709030.66666666674</v>
      </c>
      <c r="BS9" s="13">
        <v>684568</v>
      </c>
      <c r="BT9" s="13">
        <v>685105.33333333326</v>
      </c>
      <c r="BU9" s="13">
        <v>1451242.6666666667</v>
      </c>
      <c r="BV9" s="13">
        <v>686180</v>
      </c>
      <c r="BW9" s="13">
        <v>686717.33333333337</v>
      </c>
      <c r="BX9" s="13">
        <v>712254.66666666674</v>
      </c>
      <c r="BY9" s="13">
        <v>687792</v>
      </c>
      <c r="BZ9" s="13">
        <v>688329.33333333337</v>
      </c>
      <c r="CA9" s="13">
        <v>713866.66666666674</v>
      </c>
      <c r="CB9" s="13">
        <v>689404</v>
      </c>
      <c r="CC9" s="13">
        <v>689941.33333333337</v>
      </c>
      <c r="CD9" s="13">
        <v>715478.66666666674</v>
      </c>
      <c r="CE9" s="13">
        <v>691016</v>
      </c>
      <c r="CF9" s="13">
        <v>691553.33333333337</v>
      </c>
      <c r="CG9" s="13">
        <v>1457690.6666666667</v>
      </c>
      <c r="CH9" s="13">
        <v>692628</v>
      </c>
      <c r="CI9" s="13">
        <v>693165.33333333337</v>
      </c>
      <c r="CJ9" s="13">
        <v>718702.66666666674</v>
      </c>
      <c r="CK9" s="13">
        <v>694240</v>
      </c>
      <c r="CL9" s="13">
        <v>694777.33333333337</v>
      </c>
      <c r="CM9" s="13">
        <v>720314.66666666674</v>
      </c>
      <c r="CN9" s="13">
        <v>695852</v>
      </c>
      <c r="CO9" s="13">
        <v>696389.33333333337</v>
      </c>
      <c r="CP9" s="13">
        <v>721926.66666666674</v>
      </c>
      <c r="CQ9" s="13">
        <v>697464</v>
      </c>
      <c r="CR9" s="13">
        <v>698001.33333333337</v>
      </c>
      <c r="CS9" s="13">
        <v>1464138.6666666667</v>
      </c>
      <c r="CT9" s="13">
        <v>699076</v>
      </c>
      <c r="CU9" s="13">
        <v>699613.33333333337</v>
      </c>
      <c r="CV9" s="13">
        <v>725150.66666666674</v>
      </c>
      <c r="CW9" s="13">
        <v>700688</v>
      </c>
      <c r="CX9" s="13">
        <v>701225.33333333337</v>
      </c>
      <c r="CY9" s="13">
        <v>726762.66666666674</v>
      </c>
      <c r="CZ9" s="13">
        <v>702300</v>
      </c>
      <c r="DA9" s="13">
        <v>702837.33333333337</v>
      </c>
      <c r="DB9" s="13">
        <v>728374.66666666674</v>
      </c>
      <c r="DC9" s="13">
        <v>703912</v>
      </c>
      <c r="DD9" s="13">
        <v>704449.33333333337</v>
      </c>
      <c r="DE9" s="13">
        <v>1470586.6666666667</v>
      </c>
      <c r="DF9" s="13">
        <v>705524</v>
      </c>
      <c r="DG9" s="13">
        <v>706061.33333333326</v>
      </c>
      <c r="DH9" s="13">
        <v>731598.66666666674</v>
      </c>
      <c r="DI9" s="13">
        <v>707136</v>
      </c>
      <c r="DJ9" s="13">
        <v>707673.33333333337</v>
      </c>
      <c r="DK9" s="13">
        <v>733210.66666666674</v>
      </c>
      <c r="DL9" s="13">
        <v>708748</v>
      </c>
      <c r="DM9" s="13">
        <v>709285.33333333337</v>
      </c>
      <c r="DN9" s="13">
        <v>734822.66666666674</v>
      </c>
      <c r="DO9" s="13">
        <v>710360</v>
      </c>
      <c r="DP9" s="13">
        <v>710897.33333333337</v>
      </c>
      <c r="DQ9" s="13">
        <v>1477034.6666666667</v>
      </c>
      <c r="DR9" s="13">
        <v>711972</v>
      </c>
      <c r="DS9" s="13">
        <v>712509.33333333326</v>
      </c>
      <c r="DT9" s="13">
        <v>738046.66666666674</v>
      </c>
      <c r="DU9" s="13">
        <v>713584</v>
      </c>
    </row>
    <row r="10" spans="1:125" s="70" customFormat="1" ht="12.75" x14ac:dyDescent="0.25">
      <c r="A10" s="161" t="s">
        <v>2</v>
      </c>
      <c r="B10" s="68"/>
      <c r="C10" s="73">
        <v>40377913.333333336</v>
      </c>
      <c r="D10" s="69">
        <v>0</v>
      </c>
      <c r="E10" s="69">
        <v>0</v>
      </c>
      <c r="F10" s="69"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69">
        <v>327235.99999999994</v>
      </c>
      <c r="N10" s="69">
        <v>327773.33333333331</v>
      </c>
      <c r="O10" s="69">
        <v>328310.66666666663</v>
      </c>
      <c r="P10" s="69">
        <v>328848</v>
      </c>
      <c r="Q10" s="69">
        <v>329385.33333333337</v>
      </c>
      <c r="R10" s="69">
        <v>329922.66666666669</v>
      </c>
      <c r="S10" s="69">
        <v>330459.99999999994</v>
      </c>
      <c r="T10" s="69">
        <v>330997.33333333331</v>
      </c>
      <c r="U10" s="69">
        <v>331534.66666666663</v>
      </c>
      <c r="V10" s="69">
        <v>332072</v>
      </c>
      <c r="W10" s="69">
        <v>332609.33333333337</v>
      </c>
      <c r="X10" s="69">
        <v>333146.66666666669</v>
      </c>
      <c r="Y10" s="69">
        <v>333683.99999999994</v>
      </c>
      <c r="Z10" s="69">
        <v>334221.33333333331</v>
      </c>
      <c r="AA10" s="69">
        <v>334758.66666666663</v>
      </c>
      <c r="AB10" s="69">
        <v>335296</v>
      </c>
      <c r="AC10" s="69">
        <v>335833.33333333337</v>
      </c>
      <c r="AD10" s="69">
        <v>336370.66666666669</v>
      </c>
      <c r="AE10" s="69">
        <v>336907.99999999994</v>
      </c>
      <c r="AF10" s="69">
        <v>337445.33333333331</v>
      </c>
      <c r="AG10" s="69">
        <v>337982.66666666663</v>
      </c>
      <c r="AH10" s="69">
        <v>338520</v>
      </c>
      <c r="AI10" s="69">
        <v>339057.33333333337</v>
      </c>
      <c r="AJ10" s="69">
        <v>339594.66666666663</v>
      </c>
      <c r="AK10" s="69">
        <v>340131.99999999994</v>
      </c>
      <c r="AL10" s="69">
        <v>340669.33333333331</v>
      </c>
      <c r="AM10" s="69">
        <v>341206.66666666669</v>
      </c>
      <c r="AN10" s="69">
        <v>341744</v>
      </c>
      <c r="AO10" s="69">
        <v>342281.33333333337</v>
      </c>
      <c r="AP10" s="69">
        <v>342818.66666666663</v>
      </c>
      <c r="AQ10" s="69">
        <v>343356</v>
      </c>
      <c r="AR10" s="69">
        <v>343893.33333333331</v>
      </c>
      <c r="AS10" s="69">
        <v>344430.66666666669</v>
      </c>
      <c r="AT10" s="69">
        <v>344968</v>
      </c>
      <c r="AU10" s="69">
        <v>345505.33333333337</v>
      </c>
      <c r="AV10" s="69">
        <v>346042.66666666663</v>
      </c>
      <c r="AW10" s="69">
        <v>346580</v>
      </c>
      <c r="AX10" s="69">
        <v>347117.33333333331</v>
      </c>
      <c r="AY10" s="69">
        <v>347654.66666666669</v>
      </c>
      <c r="AZ10" s="69">
        <v>348192</v>
      </c>
      <c r="BA10" s="69">
        <v>348729.33333333331</v>
      </c>
      <c r="BB10" s="69">
        <v>349266.66666666663</v>
      </c>
      <c r="BC10" s="69">
        <v>349804</v>
      </c>
      <c r="BD10" s="69">
        <v>350341.33333333331</v>
      </c>
      <c r="BE10" s="69">
        <v>350878.66666666669</v>
      </c>
      <c r="BF10" s="69">
        <v>351416</v>
      </c>
      <c r="BG10" s="69">
        <v>351953.33333333337</v>
      </c>
      <c r="BH10" s="69">
        <v>352490.66666666663</v>
      </c>
      <c r="BI10" s="69">
        <v>353028</v>
      </c>
      <c r="BJ10" s="69">
        <v>353565.33333333331</v>
      </c>
      <c r="BK10" s="69">
        <v>354102.66666666669</v>
      </c>
      <c r="BL10" s="69">
        <v>354640</v>
      </c>
      <c r="BM10" s="69">
        <v>355177.33333333331</v>
      </c>
      <c r="BN10" s="69">
        <v>355714.66666666663</v>
      </c>
      <c r="BO10" s="69">
        <v>356252</v>
      </c>
      <c r="BP10" s="69">
        <v>356789.33333333331</v>
      </c>
      <c r="BQ10" s="69">
        <v>357326.66666666669</v>
      </c>
      <c r="BR10" s="69">
        <v>357864</v>
      </c>
      <c r="BS10" s="69">
        <v>358401.33333333331</v>
      </c>
      <c r="BT10" s="69">
        <v>358938.66666666663</v>
      </c>
      <c r="BU10" s="69">
        <v>359476</v>
      </c>
      <c r="BV10" s="69">
        <v>360013.33333333331</v>
      </c>
      <c r="BW10" s="69">
        <v>360550.66666666669</v>
      </c>
      <c r="BX10" s="69">
        <v>361088</v>
      </c>
      <c r="BY10" s="69">
        <v>361625.33333333331</v>
      </c>
      <c r="BZ10" s="69">
        <v>362162.66666666669</v>
      </c>
      <c r="CA10" s="69">
        <v>362700</v>
      </c>
      <c r="CB10" s="69">
        <v>363237.33333333331</v>
      </c>
      <c r="CC10" s="69">
        <v>363774.66666666669</v>
      </c>
      <c r="CD10" s="69">
        <v>364312</v>
      </c>
      <c r="CE10" s="69">
        <v>364849.33333333331</v>
      </c>
      <c r="CF10" s="69">
        <v>365386.66666666669</v>
      </c>
      <c r="CG10" s="69">
        <v>365924</v>
      </c>
      <c r="CH10" s="69">
        <v>366461.33333333337</v>
      </c>
      <c r="CI10" s="69">
        <v>366998.66666666669</v>
      </c>
      <c r="CJ10" s="69">
        <v>367536.00000000006</v>
      </c>
      <c r="CK10" s="69">
        <v>368073.33333333331</v>
      </c>
      <c r="CL10" s="69">
        <v>368610.66666666669</v>
      </c>
      <c r="CM10" s="69">
        <v>369148</v>
      </c>
      <c r="CN10" s="69">
        <v>369685.33333333337</v>
      </c>
      <c r="CO10" s="69">
        <v>370222.66666666669</v>
      </c>
      <c r="CP10" s="69">
        <v>370760</v>
      </c>
      <c r="CQ10" s="69">
        <v>371297.33333333331</v>
      </c>
      <c r="CR10" s="69">
        <v>371834.66666666669</v>
      </c>
      <c r="CS10" s="69">
        <v>372372</v>
      </c>
      <c r="CT10" s="69">
        <v>372909.33333333337</v>
      </c>
      <c r="CU10" s="69">
        <v>373446.66666666669</v>
      </c>
      <c r="CV10" s="69">
        <v>373984</v>
      </c>
      <c r="CW10" s="69">
        <v>374521.33333333331</v>
      </c>
      <c r="CX10" s="69">
        <v>375058.66666666669</v>
      </c>
      <c r="CY10" s="69">
        <v>375596</v>
      </c>
      <c r="CZ10" s="69">
        <v>376133.33333333337</v>
      </c>
      <c r="DA10" s="69">
        <v>376670.66666666669</v>
      </c>
      <c r="DB10" s="69">
        <v>377208</v>
      </c>
      <c r="DC10" s="69">
        <v>377745.33333333331</v>
      </c>
      <c r="DD10" s="69">
        <v>378282.66666666669</v>
      </c>
      <c r="DE10" s="69">
        <v>378820</v>
      </c>
      <c r="DF10" s="69">
        <v>379357.33333333337</v>
      </c>
      <c r="DG10" s="69">
        <v>379894.66666666663</v>
      </c>
      <c r="DH10" s="69">
        <v>380432</v>
      </c>
      <c r="DI10" s="69">
        <v>380969.33333333331</v>
      </c>
      <c r="DJ10" s="69">
        <v>381506.66666666669</v>
      </c>
      <c r="DK10" s="69">
        <v>382044</v>
      </c>
      <c r="DL10" s="69">
        <v>382581.33333333337</v>
      </c>
      <c r="DM10" s="69">
        <v>383118.66666666669</v>
      </c>
      <c r="DN10" s="69">
        <v>383656</v>
      </c>
      <c r="DO10" s="69">
        <v>384193.33333333331</v>
      </c>
      <c r="DP10" s="69">
        <v>384730.66666666669</v>
      </c>
      <c r="DQ10" s="69">
        <v>385268</v>
      </c>
      <c r="DR10" s="69">
        <v>385805.33333333337</v>
      </c>
      <c r="DS10" s="69">
        <v>386342.66666666663</v>
      </c>
      <c r="DT10" s="69">
        <v>386880</v>
      </c>
      <c r="DU10" s="69">
        <v>387417.33333333331</v>
      </c>
    </row>
    <row r="11" spans="1:125" s="9" customFormat="1" x14ac:dyDescent="0.25">
      <c r="A11" s="161" t="s">
        <v>125</v>
      </c>
      <c r="B11" s="42"/>
      <c r="C11" s="12">
        <v>45212833.333333306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1091766.6666666667</v>
      </c>
      <c r="N11" s="69">
        <v>326166.66666666669</v>
      </c>
      <c r="O11" s="69">
        <v>326166.66666666669</v>
      </c>
      <c r="P11" s="69">
        <v>351166.66666666669</v>
      </c>
      <c r="Q11" s="69">
        <v>326166.66666666669</v>
      </c>
      <c r="R11" s="69">
        <v>326166.66666666669</v>
      </c>
      <c r="S11" s="69">
        <v>351166.66666666669</v>
      </c>
      <c r="T11" s="69">
        <v>326166.66666666669</v>
      </c>
      <c r="U11" s="69">
        <v>326166.66666666669</v>
      </c>
      <c r="V11" s="69">
        <v>351166.66666666669</v>
      </c>
      <c r="W11" s="69">
        <v>326166.66666666669</v>
      </c>
      <c r="X11" s="69">
        <v>326166.66666666669</v>
      </c>
      <c r="Y11" s="69">
        <v>1091766.6666666667</v>
      </c>
      <c r="Z11" s="69">
        <v>326166.66666666669</v>
      </c>
      <c r="AA11" s="69">
        <v>326166.66666666669</v>
      </c>
      <c r="AB11" s="69">
        <v>351166.66666666669</v>
      </c>
      <c r="AC11" s="69">
        <v>326166.66666666669</v>
      </c>
      <c r="AD11" s="69">
        <v>326166.66666666669</v>
      </c>
      <c r="AE11" s="69">
        <v>351166.66666666669</v>
      </c>
      <c r="AF11" s="69">
        <v>326166.66666666669</v>
      </c>
      <c r="AG11" s="69">
        <v>326166.66666666669</v>
      </c>
      <c r="AH11" s="69">
        <v>351166.66666666669</v>
      </c>
      <c r="AI11" s="69">
        <v>326166.66666666669</v>
      </c>
      <c r="AJ11" s="69">
        <v>326166.66666666669</v>
      </c>
      <c r="AK11" s="69">
        <v>1091766.6666666667</v>
      </c>
      <c r="AL11" s="69">
        <v>326166.66666666669</v>
      </c>
      <c r="AM11" s="69">
        <v>326166.66666666669</v>
      </c>
      <c r="AN11" s="69">
        <v>351166.66666666669</v>
      </c>
      <c r="AO11" s="69">
        <v>326166.66666666669</v>
      </c>
      <c r="AP11" s="69">
        <v>326166.66666666669</v>
      </c>
      <c r="AQ11" s="69">
        <v>351166.66666666669</v>
      </c>
      <c r="AR11" s="69">
        <v>326166.66666666669</v>
      </c>
      <c r="AS11" s="69">
        <v>326166.66666666669</v>
      </c>
      <c r="AT11" s="69">
        <v>351166.66666666669</v>
      </c>
      <c r="AU11" s="69">
        <v>326166.66666666669</v>
      </c>
      <c r="AV11" s="69">
        <v>326166.66666666669</v>
      </c>
      <c r="AW11" s="69">
        <v>1091766.6666666667</v>
      </c>
      <c r="AX11" s="69">
        <v>326166.66666666669</v>
      </c>
      <c r="AY11" s="69">
        <v>326166.66666666669</v>
      </c>
      <c r="AZ11" s="69">
        <v>351166.66666666669</v>
      </c>
      <c r="BA11" s="69">
        <v>326166.66666666669</v>
      </c>
      <c r="BB11" s="69">
        <v>326166.66666666669</v>
      </c>
      <c r="BC11" s="69">
        <v>351166.66666666669</v>
      </c>
      <c r="BD11" s="69">
        <v>326166.66666666669</v>
      </c>
      <c r="BE11" s="69">
        <v>326166.66666666669</v>
      </c>
      <c r="BF11" s="69">
        <v>351166.66666666669</v>
      </c>
      <c r="BG11" s="69">
        <v>326166.66666666669</v>
      </c>
      <c r="BH11" s="69">
        <v>326166.66666666669</v>
      </c>
      <c r="BI11" s="69">
        <v>1091766.6666666667</v>
      </c>
      <c r="BJ11" s="69">
        <v>326166.66666666669</v>
      </c>
      <c r="BK11" s="69">
        <v>326166.66666666669</v>
      </c>
      <c r="BL11" s="69">
        <v>351166.66666666669</v>
      </c>
      <c r="BM11" s="69">
        <v>326166.66666666669</v>
      </c>
      <c r="BN11" s="69">
        <v>326166.66666666669</v>
      </c>
      <c r="BO11" s="69">
        <v>351166.66666666669</v>
      </c>
      <c r="BP11" s="69">
        <v>326166.66666666669</v>
      </c>
      <c r="BQ11" s="69">
        <v>326166.66666666669</v>
      </c>
      <c r="BR11" s="69">
        <v>351166.66666666669</v>
      </c>
      <c r="BS11" s="69">
        <v>326166.66666666669</v>
      </c>
      <c r="BT11" s="69">
        <v>326166.66666666669</v>
      </c>
      <c r="BU11" s="69">
        <v>1091766.6666666667</v>
      </c>
      <c r="BV11" s="69">
        <v>326166.66666666669</v>
      </c>
      <c r="BW11" s="69">
        <v>326166.66666666669</v>
      </c>
      <c r="BX11" s="69">
        <v>351166.66666666669</v>
      </c>
      <c r="BY11" s="69">
        <v>326166.66666666669</v>
      </c>
      <c r="BZ11" s="69">
        <v>326166.66666666669</v>
      </c>
      <c r="CA11" s="69">
        <v>351166.66666666669</v>
      </c>
      <c r="CB11" s="69">
        <v>326166.66666666669</v>
      </c>
      <c r="CC11" s="69">
        <v>326166.66666666669</v>
      </c>
      <c r="CD11" s="69">
        <v>351166.66666666669</v>
      </c>
      <c r="CE11" s="69">
        <v>326166.66666666669</v>
      </c>
      <c r="CF11" s="69">
        <v>326166.66666666669</v>
      </c>
      <c r="CG11" s="69">
        <v>1091766.6666666667</v>
      </c>
      <c r="CH11" s="69">
        <v>326166.66666666669</v>
      </c>
      <c r="CI11" s="69">
        <v>326166.66666666669</v>
      </c>
      <c r="CJ11" s="69">
        <v>351166.66666666669</v>
      </c>
      <c r="CK11" s="69">
        <v>326166.66666666669</v>
      </c>
      <c r="CL11" s="69">
        <v>326166.66666666669</v>
      </c>
      <c r="CM11" s="69">
        <v>351166.66666666669</v>
      </c>
      <c r="CN11" s="69">
        <v>326166.66666666669</v>
      </c>
      <c r="CO11" s="69">
        <v>326166.66666666669</v>
      </c>
      <c r="CP11" s="69">
        <v>351166.66666666669</v>
      </c>
      <c r="CQ11" s="69">
        <v>326166.66666666669</v>
      </c>
      <c r="CR11" s="69">
        <v>326166.66666666669</v>
      </c>
      <c r="CS11" s="69">
        <v>1091766.6666666667</v>
      </c>
      <c r="CT11" s="69">
        <v>326166.66666666669</v>
      </c>
      <c r="CU11" s="69">
        <v>326166.66666666669</v>
      </c>
      <c r="CV11" s="69">
        <v>351166.66666666669</v>
      </c>
      <c r="CW11" s="69">
        <v>326166.66666666669</v>
      </c>
      <c r="CX11" s="69">
        <v>326166.66666666669</v>
      </c>
      <c r="CY11" s="69">
        <v>351166.66666666669</v>
      </c>
      <c r="CZ11" s="69">
        <v>326166.66666666669</v>
      </c>
      <c r="DA11" s="69">
        <v>326166.66666666669</v>
      </c>
      <c r="DB11" s="69">
        <v>351166.66666666669</v>
      </c>
      <c r="DC11" s="69">
        <v>326166.66666666669</v>
      </c>
      <c r="DD11" s="69">
        <v>326166.66666666669</v>
      </c>
      <c r="DE11" s="69">
        <v>1091766.6666666667</v>
      </c>
      <c r="DF11" s="69">
        <v>326166.66666666669</v>
      </c>
      <c r="DG11" s="69">
        <v>326166.66666666669</v>
      </c>
      <c r="DH11" s="69">
        <v>351166.66666666669</v>
      </c>
      <c r="DI11" s="69">
        <v>326166.66666666669</v>
      </c>
      <c r="DJ11" s="69">
        <v>326166.66666666669</v>
      </c>
      <c r="DK11" s="69">
        <v>351166.66666666669</v>
      </c>
      <c r="DL11" s="69">
        <v>326166.66666666669</v>
      </c>
      <c r="DM11" s="69">
        <v>326166.66666666669</v>
      </c>
      <c r="DN11" s="69">
        <v>351166.66666666669</v>
      </c>
      <c r="DO11" s="69">
        <v>326166.66666666669</v>
      </c>
      <c r="DP11" s="69">
        <v>326166.66666666669</v>
      </c>
      <c r="DQ11" s="69">
        <v>1091766.6666666667</v>
      </c>
      <c r="DR11" s="69">
        <v>326166.66666666669</v>
      </c>
      <c r="DS11" s="69">
        <v>326166.66666666669</v>
      </c>
      <c r="DT11" s="69">
        <v>351166.66666666669</v>
      </c>
      <c r="DU11" s="69">
        <v>326166.66666666669</v>
      </c>
    </row>
    <row r="12" spans="1:125" s="9" customFormat="1" x14ac:dyDescent="0.25">
      <c r="A12" s="41" t="s">
        <v>126</v>
      </c>
      <c r="B12" s="42"/>
      <c r="C12" s="12">
        <v>2366494951.5696101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7900000</v>
      </c>
      <c r="M12" s="12">
        <v>17219002.666666668</v>
      </c>
      <c r="N12" s="12">
        <v>16453940</v>
      </c>
      <c r="O12" s="12">
        <v>16829477.333333332</v>
      </c>
      <c r="P12" s="12">
        <v>17230014.666666668</v>
      </c>
      <c r="Q12" s="12">
        <v>17205552</v>
      </c>
      <c r="R12" s="12">
        <v>17206089.333333332</v>
      </c>
      <c r="S12" s="12">
        <v>17231626.666666668</v>
      </c>
      <c r="T12" s="12">
        <v>17207164</v>
      </c>
      <c r="U12" s="12">
        <v>17207701.333333332</v>
      </c>
      <c r="V12" s="12">
        <v>17233238.666666668</v>
      </c>
      <c r="W12" s="12">
        <v>17208776</v>
      </c>
      <c r="X12" s="12">
        <v>17209313.333333332</v>
      </c>
      <c r="Y12" s="12">
        <v>17975450.666666668</v>
      </c>
      <c r="Z12" s="12">
        <v>17210388</v>
      </c>
      <c r="AA12" s="12">
        <v>17604675.333333332</v>
      </c>
      <c r="AB12" s="12">
        <v>18023962.666666668</v>
      </c>
      <c r="AC12" s="12">
        <v>17999500</v>
      </c>
      <c r="AD12" s="12">
        <v>18000037.333333332</v>
      </c>
      <c r="AE12" s="12">
        <v>18025574.666666668</v>
      </c>
      <c r="AF12" s="12">
        <v>18001112</v>
      </c>
      <c r="AG12" s="12">
        <v>18001649.333333332</v>
      </c>
      <c r="AH12" s="12">
        <v>18027186.666666668</v>
      </c>
      <c r="AI12" s="12">
        <v>18002724</v>
      </c>
      <c r="AJ12" s="12">
        <v>18003261.333333332</v>
      </c>
      <c r="AK12" s="12">
        <v>18769398.666666668</v>
      </c>
      <c r="AL12" s="12">
        <v>18004336</v>
      </c>
      <c r="AM12" s="12">
        <v>18418310.833333332</v>
      </c>
      <c r="AN12" s="12">
        <v>18857285.666666668</v>
      </c>
      <c r="AO12" s="12">
        <v>18832823</v>
      </c>
      <c r="AP12" s="12">
        <v>18833360.333333332</v>
      </c>
      <c r="AQ12" s="12">
        <v>18858897.666666668</v>
      </c>
      <c r="AR12" s="12">
        <v>18834435</v>
      </c>
      <c r="AS12" s="12">
        <v>18834972.333333332</v>
      </c>
      <c r="AT12" s="12">
        <v>18860509.666666668</v>
      </c>
      <c r="AU12" s="12">
        <v>18836047</v>
      </c>
      <c r="AV12" s="12">
        <v>18836584.333333332</v>
      </c>
      <c r="AW12" s="12">
        <v>19602721.666666668</v>
      </c>
      <c r="AX12" s="12">
        <v>18837659</v>
      </c>
      <c r="AY12" s="12">
        <v>19272305.708333332</v>
      </c>
      <c r="AZ12" s="12">
        <v>19731952.416666668</v>
      </c>
      <c r="BA12" s="12">
        <v>19707489.75</v>
      </c>
      <c r="BB12" s="12">
        <v>19708027.083333332</v>
      </c>
      <c r="BC12" s="12">
        <v>19733564.416666668</v>
      </c>
      <c r="BD12" s="12">
        <v>19709101.75</v>
      </c>
      <c r="BE12" s="12">
        <v>19709639.083333332</v>
      </c>
      <c r="BF12" s="12">
        <v>19735176.416666668</v>
      </c>
      <c r="BG12" s="12">
        <v>19710713.75</v>
      </c>
      <c r="BH12" s="12">
        <v>19711251.083333332</v>
      </c>
      <c r="BI12" s="12">
        <v>20477388.416666668</v>
      </c>
      <c r="BJ12" s="12">
        <v>19712325.75</v>
      </c>
      <c r="BK12" s="12">
        <v>20168677.927083332</v>
      </c>
      <c r="BL12" s="12">
        <v>20650030.104166672</v>
      </c>
      <c r="BM12" s="12">
        <v>20625567.437500004</v>
      </c>
      <c r="BN12" s="12">
        <v>20626104.770833336</v>
      </c>
      <c r="BO12" s="12">
        <v>20651642.104166672</v>
      </c>
      <c r="BP12" s="12">
        <v>20627179.437500004</v>
      </c>
      <c r="BQ12" s="12">
        <v>20627716.770833336</v>
      </c>
      <c r="BR12" s="12">
        <v>20653254.104166672</v>
      </c>
      <c r="BS12" s="12">
        <v>20628791.437500004</v>
      </c>
      <c r="BT12" s="12">
        <v>20629328.770833336</v>
      </c>
      <c r="BU12" s="12">
        <v>21395466.104166672</v>
      </c>
      <c r="BV12" s="12">
        <v>20630403.437500004</v>
      </c>
      <c r="BW12" s="12">
        <v>21109546.356770836</v>
      </c>
      <c r="BX12" s="12">
        <v>21613689.276041672</v>
      </c>
      <c r="BY12" s="12">
        <v>21589226.609375004</v>
      </c>
      <c r="BZ12" s="12">
        <v>21589763.942708336</v>
      </c>
      <c r="CA12" s="12">
        <v>21615301.276041672</v>
      </c>
      <c r="CB12" s="12">
        <v>21590838.609375004</v>
      </c>
      <c r="CC12" s="12">
        <v>21591375.942708336</v>
      </c>
      <c r="CD12" s="12">
        <v>21616913.276041672</v>
      </c>
      <c r="CE12" s="12">
        <v>21592450.609375004</v>
      </c>
      <c r="CF12" s="12">
        <v>21592987.942708336</v>
      </c>
      <c r="CG12" s="12">
        <v>22359125.276041672</v>
      </c>
      <c r="CH12" s="12">
        <v>21594062.609375004</v>
      </c>
      <c r="CI12" s="12">
        <v>22097135.807942715</v>
      </c>
      <c r="CJ12" s="12">
        <v>22625209.006510425</v>
      </c>
      <c r="CK12" s="12">
        <v>22600746.339843757</v>
      </c>
      <c r="CL12" s="12">
        <v>22601283.67317709</v>
      </c>
      <c r="CM12" s="12">
        <v>22626821.006510425</v>
      </c>
      <c r="CN12" s="12">
        <v>22602358.339843757</v>
      </c>
      <c r="CO12" s="12">
        <v>22602895.67317709</v>
      </c>
      <c r="CP12" s="12">
        <v>22628433.006510425</v>
      </c>
      <c r="CQ12" s="12">
        <v>22603970.339843757</v>
      </c>
      <c r="CR12" s="12">
        <v>22604507.67317709</v>
      </c>
      <c r="CS12" s="12">
        <v>23370645.006510425</v>
      </c>
      <c r="CT12" s="12">
        <v>22605582.339843757</v>
      </c>
      <c r="CU12" s="12">
        <v>23133782.331673183</v>
      </c>
      <c r="CV12" s="12">
        <v>23686982.323502611</v>
      </c>
      <c r="CW12" s="12">
        <v>23662519.656835943</v>
      </c>
      <c r="CX12" s="12">
        <v>23663056.990169276</v>
      </c>
      <c r="CY12" s="12">
        <v>23688594.323502611</v>
      </c>
      <c r="CZ12" s="12">
        <v>23664131.656835943</v>
      </c>
      <c r="DA12" s="12">
        <v>23664668.990169276</v>
      </c>
      <c r="DB12" s="12">
        <v>23690206.323502611</v>
      </c>
      <c r="DC12" s="12">
        <v>23665743.656835943</v>
      </c>
      <c r="DD12" s="12">
        <v>23666280.990169276</v>
      </c>
      <c r="DE12" s="12">
        <v>24432418.323502611</v>
      </c>
      <c r="DF12" s="12">
        <v>23667355.656835943</v>
      </c>
      <c r="DG12" s="12">
        <v>24221938.781590175</v>
      </c>
      <c r="DH12" s="12">
        <v>24801521.90634441</v>
      </c>
      <c r="DI12" s="12">
        <v>24777059.239677742</v>
      </c>
      <c r="DJ12" s="12">
        <v>24777596.573011074</v>
      </c>
      <c r="DK12" s="12">
        <v>24803133.90634441</v>
      </c>
      <c r="DL12" s="12">
        <v>24778671.239677742</v>
      </c>
      <c r="DM12" s="12">
        <v>24779208.573011074</v>
      </c>
      <c r="DN12" s="12">
        <v>24804745.90634441</v>
      </c>
      <c r="DO12" s="12">
        <v>24780283.239677742</v>
      </c>
      <c r="DP12" s="12">
        <v>24780820.573011074</v>
      </c>
      <c r="DQ12" s="12">
        <v>25546957.90634441</v>
      </c>
      <c r="DR12" s="12">
        <v>24781895.239677742</v>
      </c>
      <c r="DS12" s="12">
        <v>25364180.65400302</v>
      </c>
      <c r="DT12" s="12">
        <v>25971466.068328299</v>
      </c>
      <c r="DU12" s="12">
        <v>25947003.401661631</v>
      </c>
    </row>
    <row r="13" spans="1:125" s="9" customFormat="1" x14ac:dyDescent="0.25">
      <c r="A13" s="41" t="s">
        <v>8</v>
      </c>
      <c r="B13" s="42"/>
      <c r="C13" s="33">
        <v>126475079.16425091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18324.531779661018</v>
      </c>
      <c r="M13" s="12">
        <v>193125.27594161953</v>
      </c>
      <c r="N13" s="12">
        <v>365890.62523540482</v>
      </c>
      <c r="O13" s="12">
        <v>526644.2982580039</v>
      </c>
      <c r="P13" s="12">
        <v>0</v>
      </c>
      <c r="Q13" s="12">
        <v>0</v>
      </c>
      <c r="R13" s="12">
        <v>385819.77263961319</v>
      </c>
      <c r="S13" s="12">
        <v>0</v>
      </c>
      <c r="T13" s="12">
        <v>227488.10304539022</v>
      </c>
      <c r="U13" s="12">
        <v>650687.7224778051</v>
      </c>
      <c r="V13" s="12">
        <v>375786.74339521141</v>
      </c>
      <c r="W13" s="12">
        <v>400940.37438794761</v>
      </c>
      <c r="X13" s="12">
        <v>685943.75451977435</v>
      </c>
      <c r="Y13" s="12">
        <v>270962.72919020709</v>
      </c>
      <c r="Z13" s="12">
        <v>400617.97438794747</v>
      </c>
      <c r="AA13" s="12">
        <v>679152.16751412523</v>
      </c>
      <c r="AB13" s="12">
        <v>433983.54952919018</v>
      </c>
      <c r="AC13" s="12">
        <v>438113.37099811621</v>
      </c>
      <c r="AD13" s="12">
        <v>710178.37711864524</v>
      </c>
      <c r="AE13" s="12">
        <v>433661.1495291898</v>
      </c>
      <c r="AF13" s="12">
        <v>437790.97099811677</v>
      </c>
      <c r="AG13" s="12">
        <v>703386.79011299449</v>
      </c>
      <c r="AH13" s="12">
        <v>433338.74952919036</v>
      </c>
      <c r="AI13" s="12">
        <v>437468.57099811733</v>
      </c>
      <c r="AJ13" s="12">
        <v>696595.20310734538</v>
      </c>
      <c r="AK13" s="12">
        <v>307490.92580037657</v>
      </c>
      <c r="AL13" s="12">
        <v>437146.17099811789</v>
      </c>
      <c r="AM13" s="12">
        <v>689803.61610169546</v>
      </c>
      <c r="AN13" s="12">
        <v>803811.93681730889</v>
      </c>
      <c r="AO13" s="12">
        <v>1055238.495574398</v>
      </c>
      <c r="AP13" s="12">
        <v>1301426.7536723267</v>
      </c>
      <c r="AQ13" s="12">
        <v>1046972.7147834264</v>
      </c>
      <c r="AR13" s="12">
        <v>1054916.0955743995</v>
      </c>
      <c r="AS13" s="12">
        <v>1294635.1666666761</v>
      </c>
      <c r="AT13" s="12">
        <v>1046650.3147834279</v>
      </c>
      <c r="AU13" s="12">
        <v>1054593.6955743972</v>
      </c>
      <c r="AV13" s="12">
        <v>1287843.5796610271</v>
      </c>
      <c r="AW13" s="12">
        <v>807829.60969868861</v>
      </c>
      <c r="AX13" s="12">
        <v>1054271.2955743968</v>
      </c>
      <c r="AY13" s="12">
        <v>1214831.9185028337</v>
      </c>
      <c r="AZ13" s="12">
        <v>1125224.3442325797</v>
      </c>
      <c r="BA13" s="12">
        <v>1133167.7250235379</v>
      </c>
      <c r="BB13" s="12">
        <v>1353479.2350988665</v>
      </c>
      <c r="BC13" s="12">
        <v>1124901.9442325812</v>
      </c>
      <c r="BD13" s="12">
        <v>1132845.3250235375</v>
      </c>
      <c r="BE13" s="12">
        <v>1346687.6480932157</v>
      </c>
      <c r="BF13" s="12">
        <v>1124579.5442326404</v>
      </c>
      <c r="BG13" s="12">
        <v>1132522.9250235371</v>
      </c>
      <c r="BH13" s="12">
        <v>1339896.0610875669</v>
      </c>
      <c r="BI13" s="12">
        <v>885758.83914785832</v>
      </c>
      <c r="BJ13" s="12">
        <v>1132200.5250235386</v>
      </c>
      <c r="BK13" s="12">
        <v>1263573.3962217392</v>
      </c>
      <c r="BL13" s="12">
        <v>1207114.5151541643</v>
      </c>
      <c r="BM13" s="12">
        <v>1215057.8959451504</v>
      </c>
      <c r="BN13" s="12">
        <v>1409492.6579978787</v>
      </c>
      <c r="BO13" s="12">
        <v>1206792.1151542217</v>
      </c>
      <c r="BP13" s="12">
        <v>1214735.4959451519</v>
      </c>
      <c r="BQ13" s="12">
        <v>1402701.0709922281</v>
      </c>
      <c r="BR13" s="12">
        <v>1206469.7151541635</v>
      </c>
      <c r="BS13" s="12">
        <v>1214413.0959451497</v>
      </c>
      <c r="BT13" s="12">
        <v>1395909.4839865773</v>
      </c>
      <c r="BU13" s="12">
        <v>967649.01006947085</v>
      </c>
      <c r="BV13" s="12">
        <v>1214090.6959451474</v>
      </c>
      <c r="BW13" s="12">
        <v>1316110.2652277835</v>
      </c>
      <c r="BX13" s="12">
        <v>1293163.6746218316</v>
      </c>
      <c r="BY13" s="12">
        <v>1301107.0554128215</v>
      </c>
      <c r="BZ13" s="12">
        <v>1469665.0694429483</v>
      </c>
      <c r="CA13" s="12">
        <v>1292841.2746218927</v>
      </c>
      <c r="CB13" s="12">
        <v>1300784.6554128155</v>
      </c>
      <c r="CC13" s="12">
        <v>1462873.482437301</v>
      </c>
      <c r="CD13" s="12">
        <v>1292518.8746218309</v>
      </c>
      <c r="CE13" s="12">
        <v>1300462.255412817</v>
      </c>
      <c r="CF13" s="12">
        <v>1456081.8954316501</v>
      </c>
      <c r="CG13" s="12">
        <v>1053698.1695371382</v>
      </c>
      <c r="CH13" s="12">
        <v>1300139.8554128185</v>
      </c>
      <c r="CI13" s="12">
        <v>1372632.2950851722</v>
      </c>
      <c r="CJ13" s="12">
        <v>1383579.7720629908</v>
      </c>
      <c r="CK13" s="12">
        <v>1391523.1528538875</v>
      </c>
      <c r="CL13" s="12">
        <v>1534204.4188614194</v>
      </c>
      <c r="CM13" s="12">
        <v>1383257.3720629066</v>
      </c>
      <c r="CN13" s="12">
        <v>1391200.7528538853</v>
      </c>
      <c r="CO13" s="12">
        <v>1527412.831855776</v>
      </c>
      <c r="CP13" s="12">
        <v>1382934.9720629677</v>
      </c>
      <c r="CQ13" s="12">
        <v>1390878.3528538868</v>
      </c>
      <c r="CR13" s="12">
        <v>1520621.2448501177</v>
      </c>
      <c r="CS13" s="12">
        <v>1144114.2669781521</v>
      </c>
      <c r="CT13" s="12">
        <v>1390555.9528538883</v>
      </c>
      <c r="CU13" s="12">
        <v>1433338.7438365719</v>
      </c>
      <c r="CV13" s="12">
        <v>1478581.1543760151</v>
      </c>
      <c r="CW13" s="12">
        <v>1486524.5351670608</v>
      </c>
      <c r="CX13" s="12">
        <v>1603329.0531520019</v>
      </c>
      <c r="CY13" s="12">
        <v>1478258.7543760762</v>
      </c>
      <c r="CZ13" s="12">
        <v>1486202.1351670623</v>
      </c>
      <c r="DA13" s="12">
        <v>1596537.4661463434</v>
      </c>
      <c r="DB13" s="12">
        <v>1477936.3543760777</v>
      </c>
      <c r="DC13" s="12">
        <v>1485879.7351670638</v>
      </c>
      <c r="DD13" s="12">
        <v>1589745.8791406925</v>
      </c>
      <c r="DE13" s="12">
        <v>1239115.6492913216</v>
      </c>
      <c r="DF13" s="12">
        <v>1485557.3351670578</v>
      </c>
      <c r="DG13" s="12">
        <v>1498438.8324267757</v>
      </c>
      <c r="DH13" s="12">
        <v>1578397.0858048648</v>
      </c>
      <c r="DI13" s="12">
        <v>1586340.4665958509</v>
      </c>
      <c r="DJ13" s="12">
        <v>1677268.2365581896</v>
      </c>
      <c r="DK13" s="12">
        <v>1578074.6858048737</v>
      </c>
      <c r="DL13" s="12">
        <v>1586018.0665958524</v>
      </c>
      <c r="DM13" s="12">
        <v>1670476.6495525313</v>
      </c>
      <c r="DN13" s="12">
        <v>1577752.2858048677</v>
      </c>
      <c r="DO13" s="12">
        <v>1585695.6665958539</v>
      </c>
      <c r="DP13" s="12">
        <v>1663685.0625468879</v>
      </c>
      <c r="DQ13" s="12">
        <v>1338931.5807201117</v>
      </c>
      <c r="DR13" s="12">
        <v>1585373.2665958554</v>
      </c>
      <c r="DS13" s="12">
        <v>1568152.2428475646</v>
      </c>
      <c r="DT13" s="12">
        <v>1683268.2938051075</v>
      </c>
      <c r="DU13" s="12">
        <v>1691211.6745960414</v>
      </c>
    </row>
    <row r="14" spans="1:125" s="70" customFormat="1" ht="12.75" x14ac:dyDescent="0.25">
      <c r="A14" s="161" t="s">
        <v>10</v>
      </c>
      <c r="B14" s="68"/>
      <c r="C14" s="74">
        <v>58980569.584032059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  <c r="T14" s="69">
        <v>0</v>
      </c>
      <c r="U14" s="69">
        <v>0</v>
      </c>
      <c r="V14" s="69">
        <v>0</v>
      </c>
      <c r="W14" s="69">
        <v>0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0</v>
      </c>
      <c r="AD14" s="69">
        <v>0</v>
      </c>
      <c r="AE14" s="69">
        <v>0</v>
      </c>
      <c r="AF14" s="69">
        <v>0</v>
      </c>
      <c r="AG14" s="69">
        <v>0</v>
      </c>
      <c r="AH14" s="69">
        <v>0</v>
      </c>
      <c r="AI14" s="69">
        <v>0</v>
      </c>
      <c r="AJ14" s="69">
        <v>0</v>
      </c>
      <c r="AK14" s="69">
        <v>0</v>
      </c>
      <c r="AL14" s="69">
        <v>0</v>
      </c>
      <c r="AM14" s="69">
        <v>0</v>
      </c>
      <c r="AN14" s="69">
        <v>331409.30084744096</v>
      </c>
      <c r="AO14" s="69">
        <v>578706.03813560307</v>
      </c>
      <c r="AP14" s="69">
        <v>578706.03813560307</v>
      </c>
      <c r="AQ14" s="69">
        <v>574892.47881355882</v>
      </c>
      <c r="AR14" s="69">
        <v>578706.03813560307</v>
      </c>
      <c r="AS14" s="69">
        <v>578706.03813560307</v>
      </c>
      <c r="AT14" s="69">
        <v>574892.47881355882</v>
      </c>
      <c r="AU14" s="69">
        <v>578706.03813560307</v>
      </c>
      <c r="AV14" s="69">
        <v>578706.03813560307</v>
      </c>
      <c r="AW14" s="69">
        <v>461919.59745763242</v>
      </c>
      <c r="AX14" s="69">
        <v>578706.03813560307</v>
      </c>
      <c r="AY14" s="69">
        <v>512485.96398305893</v>
      </c>
      <c r="AZ14" s="69">
        <v>612417.1875</v>
      </c>
      <c r="BA14" s="69">
        <v>616230.74682202935</v>
      </c>
      <c r="BB14" s="69">
        <v>616230.74682202935</v>
      </c>
      <c r="BC14" s="69">
        <v>612417.1875</v>
      </c>
      <c r="BD14" s="69">
        <v>616230.74682202935</v>
      </c>
      <c r="BE14" s="69">
        <v>616230.74682202935</v>
      </c>
      <c r="BF14" s="69">
        <v>612417.1875000596</v>
      </c>
      <c r="BG14" s="69">
        <v>616230.74682202935</v>
      </c>
      <c r="BH14" s="69">
        <v>616230.74682202935</v>
      </c>
      <c r="BI14" s="69">
        <v>499444.30614408851</v>
      </c>
      <c r="BJ14" s="69">
        <v>616230.74682202935</v>
      </c>
      <c r="BK14" s="69">
        <v>546699.66896185279</v>
      </c>
      <c r="BL14" s="69">
        <v>651818.13162073493</v>
      </c>
      <c r="BM14" s="69">
        <v>655631.69094279408</v>
      </c>
      <c r="BN14" s="69">
        <v>655631.69094279408</v>
      </c>
      <c r="BO14" s="69">
        <v>651818.13162079453</v>
      </c>
      <c r="BP14" s="69">
        <v>655631.69094279408</v>
      </c>
      <c r="BQ14" s="69">
        <v>655631.69094279408</v>
      </c>
      <c r="BR14" s="69">
        <v>651818.13162073493</v>
      </c>
      <c r="BS14" s="69">
        <v>655631.69094279408</v>
      </c>
      <c r="BT14" s="69">
        <v>655631.69094279408</v>
      </c>
      <c r="BU14" s="69">
        <v>538845.25026485324</v>
      </c>
      <c r="BV14" s="69">
        <v>655631.69094279408</v>
      </c>
      <c r="BW14" s="69">
        <v>582624.05918964744</v>
      </c>
      <c r="BX14" s="69">
        <v>693189.12294751406</v>
      </c>
      <c r="BY14" s="69">
        <v>697002.68226957321</v>
      </c>
      <c r="BZ14" s="69">
        <v>697002.68226957321</v>
      </c>
      <c r="CA14" s="69">
        <v>693189.12294757366</v>
      </c>
      <c r="CB14" s="69">
        <v>697002.68226957321</v>
      </c>
      <c r="CC14" s="69">
        <v>697002.68226957321</v>
      </c>
      <c r="CD14" s="69">
        <v>693189.12294751406</v>
      </c>
      <c r="CE14" s="69">
        <v>697002.68226957321</v>
      </c>
      <c r="CF14" s="69">
        <v>697002.68226957321</v>
      </c>
      <c r="CG14" s="69">
        <v>580216.24159163237</v>
      </c>
      <c r="CH14" s="69">
        <v>697002.68226957321</v>
      </c>
      <c r="CI14" s="69">
        <v>620344.66892874241</v>
      </c>
      <c r="CJ14" s="69">
        <v>736628.66384074092</v>
      </c>
      <c r="CK14" s="69">
        <v>740442.22316271067</v>
      </c>
      <c r="CL14" s="69">
        <v>740442.22316271067</v>
      </c>
      <c r="CM14" s="69">
        <v>736628.66384065151</v>
      </c>
      <c r="CN14" s="69">
        <v>740442.22316271067</v>
      </c>
      <c r="CO14" s="69">
        <v>740442.22316271067</v>
      </c>
      <c r="CP14" s="69">
        <v>736628.66384071112</v>
      </c>
      <c r="CQ14" s="69">
        <v>740442.22316271067</v>
      </c>
      <c r="CR14" s="69">
        <v>740442.22316271067</v>
      </c>
      <c r="CS14" s="69">
        <v>623655.78248471022</v>
      </c>
      <c r="CT14" s="69">
        <v>740442.22316271067</v>
      </c>
      <c r="CU14" s="69">
        <v>659951.30915480852</v>
      </c>
      <c r="CV14" s="69">
        <v>782240.18177843094</v>
      </c>
      <c r="CW14" s="69">
        <v>786053.7411005497</v>
      </c>
      <c r="CX14" s="69">
        <v>786053.7411005497</v>
      </c>
      <c r="CY14" s="69">
        <v>782240.18177849054</v>
      </c>
      <c r="CZ14" s="69">
        <v>786053.7411005497</v>
      </c>
      <c r="DA14" s="69">
        <v>786053.7411005497</v>
      </c>
      <c r="DB14" s="69">
        <v>782240.18177849054</v>
      </c>
      <c r="DC14" s="69">
        <v>786053.7411005497</v>
      </c>
      <c r="DD14" s="69">
        <v>786053.7411005497</v>
      </c>
      <c r="DE14" s="69">
        <v>669267.30042254925</v>
      </c>
      <c r="DF14" s="69">
        <v>786053.7411005497</v>
      </c>
      <c r="DG14" s="69">
        <v>701538.28139227629</v>
      </c>
      <c r="DH14" s="69">
        <v>830132.27561318874</v>
      </c>
      <c r="DI14" s="69">
        <v>833945.8349352479</v>
      </c>
      <c r="DJ14" s="69">
        <v>833945.8349352479</v>
      </c>
      <c r="DK14" s="69">
        <v>830132.27561318874</v>
      </c>
      <c r="DL14" s="69">
        <v>833945.8349352479</v>
      </c>
      <c r="DM14" s="69">
        <v>833945.8349352479</v>
      </c>
      <c r="DN14" s="69">
        <v>830132.27561318874</v>
      </c>
      <c r="DO14" s="69">
        <v>833945.8349352479</v>
      </c>
      <c r="DP14" s="69">
        <v>833945.8349352479</v>
      </c>
      <c r="DQ14" s="69">
        <v>717159.39425724745</v>
      </c>
      <c r="DR14" s="69">
        <v>833945.8349352479</v>
      </c>
      <c r="DS14" s="69">
        <v>745204.60224157572</v>
      </c>
      <c r="DT14" s="69">
        <v>880418.97413963079</v>
      </c>
      <c r="DU14" s="69">
        <v>884232.53346163034</v>
      </c>
    </row>
    <row r="15" spans="1:125" s="70" customFormat="1" ht="12.75" x14ac:dyDescent="0.25">
      <c r="A15" s="161" t="s">
        <v>11</v>
      </c>
      <c r="B15" s="68"/>
      <c r="C15" s="74">
        <v>8550389.3725101463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18324.531779661018</v>
      </c>
      <c r="M15" s="69">
        <v>0</v>
      </c>
      <c r="N15" s="69">
        <v>0</v>
      </c>
      <c r="O15" s="69">
        <v>201076.42461158196</v>
      </c>
      <c r="P15" s="69">
        <v>0</v>
      </c>
      <c r="Q15" s="69">
        <v>0</v>
      </c>
      <c r="R15" s="69">
        <v>385819.77263961319</v>
      </c>
      <c r="S15" s="69">
        <v>0</v>
      </c>
      <c r="T15" s="69">
        <v>0</v>
      </c>
      <c r="U15" s="69">
        <v>364475.04225517897</v>
      </c>
      <c r="V15" s="69">
        <v>0</v>
      </c>
      <c r="W15" s="69">
        <v>0</v>
      </c>
      <c r="X15" s="69">
        <v>356388.55849811685</v>
      </c>
      <c r="Y15" s="69">
        <v>0</v>
      </c>
      <c r="Z15" s="69">
        <v>0</v>
      </c>
      <c r="AA15" s="69">
        <v>348302.07474105468</v>
      </c>
      <c r="AB15" s="69">
        <v>0</v>
      </c>
      <c r="AC15" s="69">
        <v>0</v>
      </c>
      <c r="AD15" s="69">
        <v>340215.59098399244</v>
      </c>
      <c r="AE15" s="69">
        <v>0</v>
      </c>
      <c r="AF15" s="69">
        <v>0</v>
      </c>
      <c r="AG15" s="69">
        <v>332129.10722693044</v>
      </c>
      <c r="AH15" s="69">
        <v>0</v>
      </c>
      <c r="AI15" s="69">
        <v>0</v>
      </c>
      <c r="AJ15" s="69">
        <v>324042.62346986827</v>
      </c>
      <c r="AK15" s="69">
        <v>0</v>
      </c>
      <c r="AL15" s="69">
        <v>0</v>
      </c>
      <c r="AM15" s="69">
        <v>315956.13971280609</v>
      </c>
      <c r="AN15" s="69">
        <v>0</v>
      </c>
      <c r="AO15" s="69">
        <v>0</v>
      </c>
      <c r="AP15" s="69">
        <v>307869.65595574374</v>
      </c>
      <c r="AQ15" s="69">
        <v>0</v>
      </c>
      <c r="AR15" s="69">
        <v>0</v>
      </c>
      <c r="AS15" s="69">
        <v>299783.1721986818</v>
      </c>
      <c r="AT15" s="69">
        <v>0</v>
      </c>
      <c r="AU15" s="69">
        <v>0</v>
      </c>
      <c r="AV15" s="69">
        <v>291696.68844161968</v>
      </c>
      <c r="AW15" s="69">
        <v>0</v>
      </c>
      <c r="AX15" s="69">
        <v>0</v>
      </c>
      <c r="AY15" s="69">
        <v>283610.20468455751</v>
      </c>
      <c r="AZ15" s="69">
        <v>0</v>
      </c>
      <c r="BA15" s="69">
        <v>0</v>
      </c>
      <c r="BB15" s="69">
        <v>275523.72092749528</v>
      </c>
      <c r="BC15" s="69">
        <v>0</v>
      </c>
      <c r="BD15" s="69">
        <v>0</v>
      </c>
      <c r="BE15" s="69">
        <v>267437.23717043322</v>
      </c>
      <c r="BF15" s="69">
        <v>0</v>
      </c>
      <c r="BG15" s="69">
        <v>0</v>
      </c>
      <c r="BH15" s="69">
        <v>259350.75341337113</v>
      </c>
      <c r="BI15" s="69">
        <v>0</v>
      </c>
      <c r="BJ15" s="69">
        <v>0</v>
      </c>
      <c r="BK15" s="69">
        <v>251264.26965630904</v>
      </c>
      <c r="BL15" s="69">
        <v>0</v>
      </c>
      <c r="BM15" s="69">
        <v>0</v>
      </c>
      <c r="BN15" s="69">
        <v>243177.78589924669</v>
      </c>
      <c r="BO15" s="69">
        <v>0</v>
      </c>
      <c r="BP15" s="69">
        <v>0</v>
      </c>
      <c r="BQ15" s="69">
        <v>235091.30214218475</v>
      </c>
      <c r="BR15" s="69">
        <v>0</v>
      </c>
      <c r="BS15" s="69">
        <v>0</v>
      </c>
      <c r="BT15" s="69">
        <v>227004.81838512263</v>
      </c>
      <c r="BU15" s="69">
        <v>0</v>
      </c>
      <c r="BV15" s="69">
        <v>0</v>
      </c>
      <c r="BW15" s="69">
        <v>218918.33462806049</v>
      </c>
      <c r="BX15" s="69">
        <v>0</v>
      </c>
      <c r="BY15" s="69">
        <v>0</v>
      </c>
      <c r="BZ15" s="69">
        <v>210831.85087099846</v>
      </c>
      <c r="CA15" s="69">
        <v>0</v>
      </c>
      <c r="CB15" s="69">
        <v>0</v>
      </c>
      <c r="CC15" s="69">
        <v>202745.36711393626</v>
      </c>
      <c r="CD15" s="69">
        <v>0</v>
      </c>
      <c r="CE15" s="69">
        <v>0</v>
      </c>
      <c r="CF15" s="69">
        <v>194658.88335687414</v>
      </c>
      <c r="CG15" s="69">
        <v>0</v>
      </c>
      <c r="CH15" s="69">
        <v>0</v>
      </c>
      <c r="CI15" s="69">
        <v>186572.39959981191</v>
      </c>
      <c r="CJ15" s="69">
        <v>0</v>
      </c>
      <c r="CK15" s="69">
        <v>0</v>
      </c>
      <c r="CL15" s="69">
        <v>178485.91584274976</v>
      </c>
      <c r="CM15" s="69">
        <v>0</v>
      </c>
      <c r="CN15" s="69">
        <v>0</v>
      </c>
      <c r="CO15" s="69">
        <v>170399.43208568756</v>
      </c>
      <c r="CP15" s="69">
        <v>0</v>
      </c>
      <c r="CQ15" s="69">
        <v>0</v>
      </c>
      <c r="CR15" s="69">
        <v>162312.94832862541</v>
      </c>
      <c r="CS15" s="69">
        <v>0</v>
      </c>
      <c r="CT15" s="69">
        <v>0</v>
      </c>
      <c r="CU15" s="69">
        <v>154226.46457156321</v>
      </c>
      <c r="CV15" s="69">
        <v>0</v>
      </c>
      <c r="CW15" s="69">
        <v>0</v>
      </c>
      <c r="CX15" s="69">
        <v>146139.98081450118</v>
      </c>
      <c r="CY15" s="69">
        <v>0</v>
      </c>
      <c r="CZ15" s="69">
        <v>0</v>
      </c>
      <c r="DA15" s="69">
        <v>138053.49705743883</v>
      </c>
      <c r="DB15" s="69">
        <v>0</v>
      </c>
      <c r="DC15" s="69">
        <v>0</v>
      </c>
      <c r="DD15" s="69">
        <v>129967.01330037667</v>
      </c>
      <c r="DE15" s="69">
        <v>0</v>
      </c>
      <c r="DF15" s="69">
        <v>0</v>
      </c>
      <c r="DG15" s="69">
        <v>121880.52954331446</v>
      </c>
      <c r="DH15" s="69">
        <v>0</v>
      </c>
      <c r="DI15" s="69">
        <v>0</v>
      </c>
      <c r="DJ15" s="69">
        <v>113794.0457862523</v>
      </c>
      <c r="DK15" s="69">
        <v>0</v>
      </c>
      <c r="DL15" s="69">
        <v>0</v>
      </c>
      <c r="DM15" s="69">
        <v>105707.56202919009</v>
      </c>
      <c r="DN15" s="69">
        <v>0</v>
      </c>
      <c r="DO15" s="69">
        <v>0</v>
      </c>
      <c r="DP15" s="69">
        <v>97621.07827212791</v>
      </c>
      <c r="DQ15" s="69">
        <v>0</v>
      </c>
      <c r="DR15" s="69">
        <v>0</v>
      </c>
      <c r="DS15" s="69">
        <v>89534.594515065721</v>
      </c>
      <c r="DT15" s="69">
        <v>0</v>
      </c>
      <c r="DU15" s="69">
        <v>0</v>
      </c>
    </row>
    <row r="16" spans="1:125" s="72" customFormat="1" ht="12.75" x14ac:dyDescent="0.25">
      <c r="A16" s="165" t="s">
        <v>12</v>
      </c>
      <c r="C16" s="73">
        <v>58944120.207708687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193125.27594161953</v>
      </c>
      <c r="N16" s="69">
        <v>365890.62523540482</v>
      </c>
      <c r="O16" s="69">
        <v>325567.87364642194</v>
      </c>
      <c r="P16" s="69">
        <v>0</v>
      </c>
      <c r="Q16" s="69">
        <v>0</v>
      </c>
      <c r="R16" s="69">
        <v>0</v>
      </c>
      <c r="S16" s="69">
        <v>0</v>
      </c>
      <c r="T16" s="69">
        <v>227488.10304539022</v>
      </c>
      <c r="U16" s="69">
        <v>286212.68022262608</v>
      </c>
      <c r="V16" s="69">
        <v>375786.74339521141</v>
      </c>
      <c r="W16" s="69">
        <v>400940.37438794761</v>
      </c>
      <c r="X16" s="69">
        <v>329555.19602165744</v>
      </c>
      <c r="Y16" s="69">
        <v>270962.72919020709</v>
      </c>
      <c r="Z16" s="69">
        <v>400617.97438794747</v>
      </c>
      <c r="AA16" s="69">
        <v>330850.09277307056</v>
      </c>
      <c r="AB16" s="69">
        <v>433983.54952919018</v>
      </c>
      <c r="AC16" s="69">
        <v>438113.37099811621</v>
      </c>
      <c r="AD16" s="69">
        <v>369962.78613465279</v>
      </c>
      <c r="AE16" s="69">
        <v>433661.1495291898</v>
      </c>
      <c r="AF16" s="69">
        <v>437790.97099811677</v>
      </c>
      <c r="AG16" s="69">
        <v>371257.68288606405</v>
      </c>
      <c r="AH16" s="69">
        <v>433338.74952919036</v>
      </c>
      <c r="AI16" s="69">
        <v>437468.57099811733</v>
      </c>
      <c r="AJ16" s="69">
        <v>372552.57963747717</v>
      </c>
      <c r="AK16" s="69">
        <v>307490.92580037657</v>
      </c>
      <c r="AL16" s="69">
        <v>437146.17099811789</v>
      </c>
      <c r="AM16" s="69">
        <v>373847.47638888936</v>
      </c>
      <c r="AN16" s="69">
        <v>472402.63596986793</v>
      </c>
      <c r="AO16" s="69">
        <v>476532.4574387949</v>
      </c>
      <c r="AP16" s="69">
        <v>414851.05958097987</v>
      </c>
      <c r="AQ16" s="69">
        <v>472080.23596986756</v>
      </c>
      <c r="AR16" s="69">
        <v>476210.05743879639</v>
      </c>
      <c r="AS16" s="69">
        <v>416145.95633239113</v>
      </c>
      <c r="AT16" s="69">
        <v>471757.83596986905</v>
      </c>
      <c r="AU16" s="69">
        <v>475887.65743879415</v>
      </c>
      <c r="AV16" s="69">
        <v>417440.85308380425</v>
      </c>
      <c r="AW16" s="69">
        <v>345910.01224105619</v>
      </c>
      <c r="AX16" s="69">
        <v>475565.25743879378</v>
      </c>
      <c r="AY16" s="69">
        <v>418735.74983521737</v>
      </c>
      <c r="AZ16" s="69">
        <v>512807.15673257969</v>
      </c>
      <c r="BA16" s="69">
        <v>516936.97820150852</v>
      </c>
      <c r="BB16" s="69">
        <v>461724.76734934188</v>
      </c>
      <c r="BC16" s="69">
        <v>512484.75673258118</v>
      </c>
      <c r="BD16" s="69">
        <v>516614.57820150815</v>
      </c>
      <c r="BE16" s="69">
        <v>463019.66410075314</v>
      </c>
      <c r="BF16" s="69">
        <v>512162.35673258081</v>
      </c>
      <c r="BG16" s="69">
        <v>516292.17820150778</v>
      </c>
      <c r="BH16" s="69">
        <v>464314.56085216627</v>
      </c>
      <c r="BI16" s="69">
        <v>386314.53300376981</v>
      </c>
      <c r="BJ16" s="69">
        <v>515969.77820150927</v>
      </c>
      <c r="BK16" s="69">
        <v>465609.45760357752</v>
      </c>
      <c r="BL16" s="69">
        <v>555296.38353342935</v>
      </c>
      <c r="BM16" s="69">
        <v>559426.20500235632</v>
      </c>
      <c r="BN16" s="69">
        <v>510683.18115583807</v>
      </c>
      <c r="BO16" s="69">
        <v>554973.98353342712</v>
      </c>
      <c r="BP16" s="69">
        <v>559103.80500235781</v>
      </c>
      <c r="BQ16" s="69">
        <v>511978.07790724933</v>
      </c>
      <c r="BR16" s="69">
        <v>554651.58353342861</v>
      </c>
      <c r="BS16" s="69">
        <v>558781.40500235558</v>
      </c>
      <c r="BT16" s="69">
        <v>513272.97465866059</v>
      </c>
      <c r="BU16" s="69">
        <v>428803.75980461761</v>
      </c>
      <c r="BV16" s="69">
        <v>558459.00500235334</v>
      </c>
      <c r="BW16" s="69">
        <v>514567.87141007558</v>
      </c>
      <c r="BX16" s="69">
        <v>599974.55167431757</v>
      </c>
      <c r="BY16" s="69">
        <v>604104.37314324826</v>
      </c>
      <c r="BZ16" s="69">
        <v>561830.53630237654</v>
      </c>
      <c r="CA16" s="69">
        <v>599652.15167431906</v>
      </c>
      <c r="CB16" s="69">
        <v>603781.9731432423</v>
      </c>
      <c r="CC16" s="69">
        <v>563125.43305379152</v>
      </c>
      <c r="CD16" s="69">
        <v>599329.75167431682</v>
      </c>
      <c r="CE16" s="69">
        <v>603459.57314324379</v>
      </c>
      <c r="CF16" s="69">
        <v>564420.32980520278</v>
      </c>
      <c r="CG16" s="69">
        <v>473481.92794550583</v>
      </c>
      <c r="CH16" s="69">
        <v>603137.17314324528</v>
      </c>
      <c r="CI16" s="69">
        <v>565715.22655661777</v>
      </c>
      <c r="CJ16" s="69">
        <v>646951.1082222499</v>
      </c>
      <c r="CK16" s="69">
        <v>651080.92969117686</v>
      </c>
      <c r="CL16" s="69">
        <v>615276.27985595912</v>
      </c>
      <c r="CM16" s="69">
        <v>646628.70822225511</v>
      </c>
      <c r="CN16" s="69">
        <v>650758.52969117463</v>
      </c>
      <c r="CO16" s="69">
        <v>616571.17660737783</v>
      </c>
      <c r="CP16" s="69">
        <v>646306.3082222566</v>
      </c>
      <c r="CQ16" s="69">
        <v>650436.12969117612</v>
      </c>
      <c r="CR16" s="69">
        <v>617866.07335878164</v>
      </c>
      <c r="CS16" s="69">
        <v>520458.48449344188</v>
      </c>
      <c r="CT16" s="69">
        <v>650113.72969117761</v>
      </c>
      <c r="CU16" s="69">
        <v>619160.97011020035</v>
      </c>
      <c r="CV16" s="69">
        <v>696340.97259758413</v>
      </c>
      <c r="CW16" s="69">
        <v>700470.79406651109</v>
      </c>
      <c r="CX16" s="69">
        <v>671135.33123695105</v>
      </c>
      <c r="CY16" s="69">
        <v>696018.57259758562</v>
      </c>
      <c r="CZ16" s="69">
        <v>700148.39406651258</v>
      </c>
      <c r="DA16" s="69">
        <v>672430.22798835486</v>
      </c>
      <c r="DB16" s="69">
        <v>695696.17259758711</v>
      </c>
      <c r="DC16" s="69">
        <v>699825.99406651407</v>
      </c>
      <c r="DD16" s="69">
        <v>673725.12473976612</v>
      </c>
      <c r="DE16" s="69">
        <v>569848.34886877239</v>
      </c>
      <c r="DF16" s="69">
        <v>699503.59406650811</v>
      </c>
      <c r="DG16" s="69">
        <v>675020.02149118483</v>
      </c>
      <c r="DH16" s="69">
        <v>748264.81019167602</v>
      </c>
      <c r="DI16" s="69">
        <v>752394.63166060299</v>
      </c>
      <c r="DJ16" s="69">
        <v>729528.35583668947</v>
      </c>
      <c r="DK16" s="69">
        <v>747942.41019168496</v>
      </c>
      <c r="DL16" s="69">
        <v>752072.23166060448</v>
      </c>
      <c r="DM16" s="69">
        <v>730823.25258809328</v>
      </c>
      <c r="DN16" s="69">
        <v>747620.010191679</v>
      </c>
      <c r="DO16" s="69">
        <v>751749.83166060597</v>
      </c>
      <c r="DP16" s="69">
        <v>732118.14933951199</v>
      </c>
      <c r="DQ16" s="69">
        <v>621772.18646286428</v>
      </c>
      <c r="DR16" s="69">
        <v>751427.43166060746</v>
      </c>
      <c r="DS16" s="69">
        <v>733413.04609092325</v>
      </c>
      <c r="DT16" s="69">
        <v>802849.31966547668</v>
      </c>
      <c r="DU16" s="69">
        <v>806979.1411344111</v>
      </c>
    </row>
    <row r="17" spans="1:125" s="9" customFormat="1" x14ac:dyDescent="0.25">
      <c r="A17" s="20" t="s">
        <v>128</v>
      </c>
      <c r="B17" s="21"/>
      <c r="C17" s="19">
        <v>301985588.10885036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-7918324.5317796608</v>
      </c>
      <c r="M17" s="19">
        <v>1837872.0573917124</v>
      </c>
      <c r="N17" s="19">
        <v>2430169.3747645952</v>
      </c>
      <c r="O17" s="19">
        <v>1893878.3684086641</v>
      </c>
      <c r="P17" s="19">
        <v>2982485.3333333321</v>
      </c>
      <c r="Q17" s="19">
        <v>3006948</v>
      </c>
      <c r="R17" s="19">
        <v>2620590.8940270548</v>
      </c>
      <c r="S17" s="19">
        <v>2980873.3333333321</v>
      </c>
      <c r="T17" s="19">
        <v>2777847.89695461</v>
      </c>
      <c r="U17" s="19">
        <v>2354110.944188863</v>
      </c>
      <c r="V17" s="19">
        <v>2603474.5899381209</v>
      </c>
      <c r="W17" s="19">
        <v>2602783.6256120522</v>
      </c>
      <c r="X17" s="19">
        <v>2317242.9121468933</v>
      </c>
      <c r="Y17" s="19">
        <v>1966086.604143125</v>
      </c>
      <c r="Z17" s="19">
        <v>2601494.0256120525</v>
      </c>
      <c r="AA17" s="19">
        <v>1928672.4991525426</v>
      </c>
      <c r="AB17" s="19">
        <v>2765178.7838041419</v>
      </c>
      <c r="AC17" s="19">
        <v>2785511.6290018838</v>
      </c>
      <c r="AD17" s="19">
        <v>2512909.2895480227</v>
      </c>
      <c r="AE17" s="19">
        <v>2763889.1838041423</v>
      </c>
      <c r="AF17" s="19">
        <v>2784222.0290018832</v>
      </c>
      <c r="AG17" s="19">
        <v>2518088.8765536733</v>
      </c>
      <c r="AH17" s="19">
        <v>2762599.5838041417</v>
      </c>
      <c r="AI17" s="19">
        <v>2782932.4290018827</v>
      </c>
      <c r="AJ17" s="19">
        <v>2523268.4635593225</v>
      </c>
      <c r="AK17" s="19">
        <v>2146235.4075329555</v>
      </c>
      <c r="AL17" s="19">
        <v>2781642.8290018821</v>
      </c>
      <c r="AM17" s="19">
        <v>2115010.5505649727</v>
      </c>
      <c r="AN17" s="19">
        <v>2623183.6465160232</v>
      </c>
      <c r="AO17" s="19">
        <v>2396219.754425602</v>
      </c>
      <c r="AP17" s="19">
        <v>2149494.162994341</v>
      </c>
      <c r="AQ17" s="19">
        <v>2378410.8685499057</v>
      </c>
      <c r="AR17" s="19">
        <v>2394930.1544256005</v>
      </c>
      <c r="AS17" s="19">
        <v>2154673.7499999916</v>
      </c>
      <c r="AT17" s="19">
        <v>2377121.2685499042</v>
      </c>
      <c r="AU17" s="19">
        <v>2393640.5544256028</v>
      </c>
      <c r="AV17" s="19">
        <v>2159853.3370056408</v>
      </c>
      <c r="AW17" s="19">
        <v>1873729.9736346435</v>
      </c>
      <c r="AX17" s="19">
        <v>2392350.9544256032</v>
      </c>
      <c r="AY17" s="19">
        <v>1797143.6231638342</v>
      </c>
      <c r="AZ17" s="19">
        <v>2541318.5516007561</v>
      </c>
      <c r="BA17" s="19">
        <v>2557837.8374764659</v>
      </c>
      <c r="BB17" s="19">
        <v>2336988.9940678049</v>
      </c>
      <c r="BC17" s="19">
        <v>2540028.9516007546</v>
      </c>
      <c r="BD17" s="19">
        <v>2556548.2374764662</v>
      </c>
      <c r="BE17" s="19">
        <v>2342168.581073456</v>
      </c>
      <c r="BF17" s="19">
        <v>2538739.3516006954</v>
      </c>
      <c r="BG17" s="19">
        <v>2555258.6374764666</v>
      </c>
      <c r="BH17" s="19">
        <v>2347348.1680791047</v>
      </c>
      <c r="BI17" s="19">
        <v>2035348.0566854775</v>
      </c>
      <c r="BJ17" s="19">
        <v>2553969.0374764651</v>
      </c>
      <c r="BK17" s="19">
        <v>1966243.9891949324</v>
      </c>
      <c r="BL17" s="19">
        <v>2711275.4588041715</v>
      </c>
      <c r="BM17" s="19">
        <v>2727794.7446798533</v>
      </c>
      <c r="BN17" s="19">
        <v>2532822.6492937929</v>
      </c>
      <c r="BO17" s="19">
        <v>2709985.8588041142</v>
      </c>
      <c r="BP17" s="19">
        <v>2726505.1446798518</v>
      </c>
      <c r="BQ17" s="19">
        <v>2538002.2362994435</v>
      </c>
      <c r="BR17" s="19">
        <v>2708696.2588041723</v>
      </c>
      <c r="BS17" s="19">
        <v>2725215.5446798541</v>
      </c>
      <c r="BT17" s="19">
        <v>2543181.8233050946</v>
      </c>
      <c r="BU17" s="19">
        <v>2205304.963888865</v>
      </c>
      <c r="BV17" s="19">
        <v>2723925.9446798563</v>
      </c>
      <c r="BW17" s="19">
        <v>2142763.4561263882</v>
      </c>
      <c r="BX17" s="19">
        <v>2889988.1313677542</v>
      </c>
      <c r="BY17" s="19">
        <v>2906507.4172434323</v>
      </c>
      <c r="BZ17" s="19">
        <v>2737412.0698799733</v>
      </c>
      <c r="CA17" s="19">
        <v>2888698.5313676931</v>
      </c>
      <c r="CB17" s="19">
        <v>2905217.8172434382</v>
      </c>
      <c r="CC17" s="19">
        <v>2742591.6568856207</v>
      </c>
      <c r="CD17" s="19">
        <v>2887408.9313677549</v>
      </c>
      <c r="CE17" s="19">
        <v>2903928.2172434367</v>
      </c>
      <c r="CF17" s="19">
        <v>2747771.2438912718</v>
      </c>
      <c r="CG17" s="19">
        <v>2384017.6364524476</v>
      </c>
      <c r="CH17" s="19">
        <v>2902638.6172434352</v>
      </c>
      <c r="CI17" s="19">
        <v>2327072.9790033707</v>
      </c>
      <c r="CJ17" s="19">
        <v>3077894.3575594053</v>
      </c>
      <c r="CK17" s="19">
        <v>3094413.6434351765</v>
      </c>
      <c r="CL17" s="19">
        <v>2951195.0440943125</v>
      </c>
      <c r="CM17" s="19">
        <v>3076604.7575594895</v>
      </c>
      <c r="CN17" s="19">
        <v>3093124.0434351787</v>
      </c>
      <c r="CO17" s="19">
        <v>2956374.6310999561</v>
      </c>
      <c r="CP17" s="19">
        <v>3075315.1575594284</v>
      </c>
      <c r="CQ17" s="19">
        <v>3091834.4434351772</v>
      </c>
      <c r="CR17" s="19">
        <v>2961554.2181056142</v>
      </c>
      <c r="CS17" s="19">
        <v>2571923.862644244</v>
      </c>
      <c r="CT17" s="19">
        <v>3090544.8434351757</v>
      </c>
      <c r="CU17" s="19">
        <v>2519562.060623067</v>
      </c>
      <c r="CV17" s="19">
        <v>3275453.8150608391</v>
      </c>
      <c r="CW17" s="19">
        <v>3291973.1009364612</v>
      </c>
      <c r="CX17" s="19">
        <v>3174631.249618188</v>
      </c>
      <c r="CY17" s="19">
        <v>3274164.215060778</v>
      </c>
      <c r="CZ17" s="19">
        <v>3290683.5009364597</v>
      </c>
      <c r="DA17" s="19">
        <v>3179810.8366238466</v>
      </c>
      <c r="DB17" s="19">
        <v>3272874.6150607765</v>
      </c>
      <c r="DC17" s="19">
        <v>3289393.9009364583</v>
      </c>
      <c r="DD17" s="19">
        <v>3184990.4236294972</v>
      </c>
      <c r="DE17" s="19">
        <v>2769483.3201455325</v>
      </c>
      <c r="DF17" s="19">
        <v>3288104.3009364642</v>
      </c>
      <c r="DG17" s="19">
        <v>2720639.6789225149</v>
      </c>
      <c r="DH17" s="19">
        <v>3483149.1654371582</v>
      </c>
      <c r="DI17" s="19">
        <v>3499668.45131284</v>
      </c>
      <c r="DJ17" s="19">
        <v>3408203.3480171692</v>
      </c>
      <c r="DK17" s="19">
        <v>3481859.5654371493</v>
      </c>
      <c r="DL17" s="19">
        <v>3498378.8513128385</v>
      </c>
      <c r="DM17" s="19">
        <v>3413382.9350228272</v>
      </c>
      <c r="DN17" s="19">
        <v>3480569.9654371552</v>
      </c>
      <c r="DO17" s="19">
        <v>3497089.251312837</v>
      </c>
      <c r="DP17" s="19">
        <v>3418562.5220284709</v>
      </c>
      <c r="DQ17" s="19">
        <v>2977178.6705219112</v>
      </c>
      <c r="DR17" s="19">
        <v>3495799.6513128355</v>
      </c>
      <c r="DS17" s="19">
        <v>2930735.260735848</v>
      </c>
      <c r="DT17" s="19">
        <v>3701487.2033323571</v>
      </c>
      <c r="DU17" s="19">
        <v>3718006.4892080911</v>
      </c>
    </row>
    <row r="18" spans="1:125" ht="5.25" customHeight="1" x14ac:dyDescent="0.25">
      <c r="C18" s="1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1:125" x14ac:dyDescent="0.25">
      <c r="A19" s="75" t="s">
        <v>23</v>
      </c>
      <c r="C19" s="12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1:125" x14ac:dyDescent="0.25">
      <c r="A20" s="11" t="s">
        <v>132</v>
      </c>
      <c r="C20" s="12">
        <v>0</v>
      </c>
      <c r="D20" s="13"/>
      <c r="E20" s="13"/>
      <c r="F20" s="13"/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13">
        <v>0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0</v>
      </c>
      <c r="CF20" s="13">
        <v>0</v>
      </c>
      <c r="CG20" s="13">
        <v>0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0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0</v>
      </c>
      <c r="DG20" s="13">
        <v>0</v>
      </c>
      <c r="DH20" s="13">
        <v>0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  <c r="DT20" s="13">
        <v>0</v>
      </c>
      <c r="DU20" s="13">
        <v>0</v>
      </c>
    </row>
    <row r="21" spans="1:125" x14ac:dyDescent="0.25">
      <c r="A21" s="11" t="s">
        <v>133</v>
      </c>
      <c r="C21" s="12">
        <v>82088400</v>
      </c>
      <c r="D21" s="13">
        <v>51197900</v>
      </c>
      <c r="E21" s="13">
        <v>1065000</v>
      </c>
      <c r="F21" s="13">
        <v>1065000</v>
      </c>
      <c r="G21" s="13">
        <v>1065000</v>
      </c>
      <c r="H21" s="13">
        <v>1670500</v>
      </c>
      <c r="I21" s="13">
        <v>1495000</v>
      </c>
      <c r="J21" s="13">
        <v>1495000</v>
      </c>
      <c r="K21" s="13">
        <v>1495000</v>
      </c>
      <c r="L21" s="13">
        <v>1495000</v>
      </c>
      <c r="M21" s="13">
        <v>20045000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0</v>
      </c>
      <c r="CC21" s="13">
        <v>0</v>
      </c>
      <c r="CD21" s="13">
        <v>0</v>
      </c>
      <c r="CE21" s="13">
        <v>0</v>
      </c>
      <c r="CF21" s="13">
        <v>0</v>
      </c>
      <c r="CG21" s="13">
        <v>0</v>
      </c>
      <c r="CH21" s="13">
        <v>0</v>
      </c>
      <c r="CI21" s="13">
        <v>0</v>
      </c>
      <c r="CJ21" s="13">
        <v>0</v>
      </c>
      <c r="CK21" s="13">
        <v>0</v>
      </c>
      <c r="CL21" s="13">
        <v>0</v>
      </c>
      <c r="CM21" s="13">
        <v>0</v>
      </c>
      <c r="CN21" s="13">
        <v>0</v>
      </c>
      <c r="CO21" s="13">
        <v>0</v>
      </c>
      <c r="CP21" s="13">
        <v>0</v>
      </c>
      <c r="CQ21" s="13">
        <v>0</v>
      </c>
      <c r="CR21" s="13">
        <v>0</v>
      </c>
      <c r="CS21" s="13">
        <v>0</v>
      </c>
      <c r="CT21" s="13">
        <v>0</v>
      </c>
      <c r="CU21" s="13">
        <v>0</v>
      </c>
      <c r="CV21" s="13">
        <v>0</v>
      </c>
      <c r="CW21" s="13">
        <v>0</v>
      </c>
      <c r="CX21" s="13">
        <v>0</v>
      </c>
      <c r="CY21" s="13">
        <v>0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0</v>
      </c>
      <c r="DG21" s="13">
        <v>0</v>
      </c>
      <c r="DH21" s="13">
        <v>0</v>
      </c>
      <c r="DI21" s="13">
        <v>0</v>
      </c>
      <c r="DJ21" s="13">
        <v>0</v>
      </c>
      <c r="DK21" s="13">
        <v>0</v>
      </c>
      <c r="DL21" s="13">
        <v>0</v>
      </c>
      <c r="DM21" s="13">
        <v>0</v>
      </c>
      <c r="DN21" s="13">
        <v>0</v>
      </c>
      <c r="DO21" s="13">
        <v>0</v>
      </c>
      <c r="DP21" s="13">
        <v>0</v>
      </c>
      <c r="DQ21" s="13">
        <v>0</v>
      </c>
      <c r="DR21" s="13">
        <v>0</v>
      </c>
      <c r="DS21" s="13">
        <v>0</v>
      </c>
      <c r="DT21" s="13">
        <v>0</v>
      </c>
      <c r="DU21" s="13">
        <v>0</v>
      </c>
    </row>
    <row r="22" spans="1:125" x14ac:dyDescent="0.25">
      <c r="A22" s="11" t="s">
        <v>134</v>
      </c>
      <c r="C22" s="12">
        <v>99780</v>
      </c>
      <c r="D22" s="13">
        <v>99780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13">
        <v>0</v>
      </c>
      <c r="BQ22" s="13">
        <v>0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3">
        <v>0</v>
      </c>
      <c r="CA22" s="13">
        <v>0</v>
      </c>
      <c r="CB22" s="13">
        <v>0</v>
      </c>
      <c r="CC22" s="13">
        <v>0</v>
      </c>
      <c r="CD22" s="13">
        <v>0</v>
      </c>
      <c r="CE22" s="13">
        <v>0</v>
      </c>
      <c r="CF22" s="13">
        <v>0</v>
      </c>
      <c r="CG22" s="13">
        <v>0</v>
      </c>
      <c r="CH22" s="13">
        <v>0</v>
      </c>
      <c r="CI22" s="13">
        <v>0</v>
      </c>
      <c r="CJ22" s="13">
        <v>0</v>
      </c>
      <c r="CK22" s="13">
        <v>0</v>
      </c>
      <c r="CL22" s="13">
        <v>0</v>
      </c>
      <c r="CM22" s="13">
        <v>0</v>
      </c>
      <c r="CN22" s="13">
        <v>0</v>
      </c>
      <c r="CO22" s="13">
        <v>0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0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  <c r="DT22" s="13">
        <v>0</v>
      </c>
      <c r="DU22" s="13">
        <v>0</v>
      </c>
    </row>
    <row r="23" spans="1:125" s="9" customFormat="1" x14ac:dyDescent="0.25">
      <c r="A23" s="20" t="s">
        <v>135</v>
      </c>
      <c r="B23" s="21"/>
      <c r="C23" s="19">
        <v>-82188180</v>
      </c>
      <c r="D23" s="19">
        <v>-51297680</v>
      </c>
      <c r="E23" s="19">
        <v>-1065000</v>
      </c>
      <c r="F23" s="19">
        <v>-1065000</v>
      </c>
      <c r="G23" s="19">
        <v>-1065000</v>
      </c>
      <c r="H23" s="19">
        <v>-1670500</v>
      </c>
      <c r="I23" s="19">
        <v>-1495000</v>
      </c>
      <c r="J23" s="19">
        <v>-1495000</v>
      </c>
      <c r="K23" s="19">
        <v>-1495000</v>
      </c>
      <c r="L23" s="19">
        <v>-1495000</v>
      </c>
      <c r="M23" s="19">
        <v>-20045000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</row>
    <row r="24" spans="1:125" ht="5.25" customHeight="1" x14ac:dyDescent="0.25">
      <c r="C24" s="12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</row>
    <row r="25" spans="1:125" x14ac:dyDescent="0.25">
      <c r="A25" s="75" t="s">
        <v>24</v>
      </c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</row>
    <row r="26" spans="1:125" x14ac:dyDescent="0.25">
      <c r="A26" s="11" t="s">
        <v>136</v>
      </c>
      <c r="C26" s="12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0</v>
      </c>
      <c r="CC26" s="13">
        <v>0</v>
      </c>
      <c r="CD26" s="13">
        <v>0</v>
      </c>
      <c r="CE26" s="13">
        <v>0</v>
      </c>
      <c r="CF26" s="13">
        <v>0</v>
      </c>
      <c r="CG26" s="13">
        <v>0</v>
      </c>
      <c r="CH26" s="13">
        <v>0</v>
      </c>
      <c r="CI26" s="13">
        <v>0</v>
      </c>
      <c r="CJ26" s="13">
        <v>0</v>
      </c>
      <c r="CK26" s="13">
        <v>0</v>
      </c>
      <c r="CL26" s="13">
        <v>0</v>
      </c>
      <c r="CM26" s="13">
        <v>0</v>
      </c>
      <c r="CN26" s="13">
        <v>0</v>
      </c>
      <c r="CO26" s="13">
        <v>0</v>
      </c>
      <c r="CP26" s="13">
        <v>0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0</v>
      </c>
      <c r="DJ26" s="13">
        <v>0</v>
      </c>
      <c r="DK26" s="13">
        <v>0</v>
      </c>
      <c r="DL26" s="13">
        <v>0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  <c r="DT26" s="13">
        <v>0</v>
      </c>
      <c r="DU26" s="13">
        <v>0</v>
      </c>
    </row>
    <row r="27" spans="1:125" hidden="1" x14ac:dyDescent="0.25">
      <c r="C27" s="12">
        <v>0</v>
      </c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</row>
    <row r="28" spans="1:125" x14ac:dyDescent="0.25">
      <c r="A28" s="11" t="s">
        <v>9</v>
      </c>
      <c r="C28" s="12">
        <v>88300000</v>
      </c>
      <c r="D28" s="13">
        <v>52300000</v>
      </c>
      <c r="E28" s="13">
        <v>900000</v>
      </c>
      <c r="F28" s="13">
        <v>1100000</v>
      </c>
      <c r="G28" s="13">
        <v>900000</v>
      </c>
      <c r="H28" s="13">
        <v>2200000</v>
      </c>
      <c r="I28" s="13">
        <v>1600000</v>
      </c>
      <c r="J28" s="13">
        <v>1100000</v>
      </c>
      <c r="K28" s="13">
        <v>1500000</v>
      </c>
      <c r="L28" s="13">
        <v>9900000</v>
      </c>
      <c r="M28" s="13">
        <v>16800000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0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  <c r="DT28" s="13">
        <v>0</v>
      </c>
      <c r="DU28" s="13">
        <v>0</v>
      </c>
    </row>
    <row r="29" spans="1:125" x14ac:dyDescent="0.25">
      <c r="A29" s="11" t="s">
        <v>137</v>
      </c>
      <c r="C29" s="12">
        <v>97086666.666666657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19193452.380952381</v>
      </c>
      <c r="Q29" s="13">
        <v>13245000</v>
      </c>
      <c r="R29" s="13">
        <v>13139880.952380953</v>
      </c>
      <c r="S29" s="13">
        <v>13034761.904761905</v>
      </c>
      <c r="T29" s="13">
        <v>12929642.857142858</v>
      </c>
      <c r="U29" s="13">
        <v>12824523.80952381</v>
      </c>
      <c r="V29" s="13">
        <v>12719404.761904761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3">
        <v>0</v>
      </c>
      <c r="CA29" s="13">
        <v>0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0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13">
        <v>0</v>
      </c>
      <c r="DT29" s="13">
        <v>0</v>
      </c>
      <c r="DU29" s="13">
        <v>0</v>
      </c>
    </row>
    <row r="30" spans="1:125" s="72" customFormat="1" ht="12.75" x14ac:dyDescent="0.25">
      <c r="A30" s="71" t="s">
        <v>25</v>
      </c>
      <c r="C30" s="73">
        <v>88300000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12614285.714285715</v>
      </c>
      <c r="Q30" s="69">
        <v>12614285.714285715</v>
      </c>
      <c r="R30" s="69">
        <v>12614285.714285715</v>
      </c>
      <c r="S30" s="69">
        <v>12614285.714285715</v>
      </c>
      <c r="T30" s="69">
        <v>12614285.714285715</v>
      </c>
      <c r="U30" s="69">
        <v>12614285.714285715</v>
      </c>
      <c r="V30" s="69">
        <v>12614285.714285715</v>
      </c>
      <c r="W30" s="69">
        <v>0</v>
      </c>
      <c r="X30" s="69">
        <v>0</v>
      </c>
      <c r="Y30" s="69">
        <v>0</v>
      </c>
      <c r="Z30" s="69">
        <v>0</v>
      </c>
      <c r="AA30" s="69">
        <v>0</v>
      </c>
      <c r="AB30" s="69">
        <v>0</v>
      </c>
      <c r="AC30" s="69">
        <v>0</v>
      </c>
      <c r="AD30" s="69">
        <v>0</v>
      </c>
      <c r="AE30" s="69">
        <v>0</v>
      </c>
      <c r="AF30" s="69">
        <v>0</v>
      </c>
      <c r="AG30" s="69">
        <v>0</v>
      </c>
      <c r="AH30" s="69">
        <v>0</v>
      </c>
      <c r="AI30" s="69">
        <v>0</v>
      </c>
      <c r="AJ30" s="69">
        <v>0</v>
      </c>
      <c r="AK30" s="69">
        <v>0</v>
      </c>
      <c r="AL30" s="69">
        <v>0</v>
      </c>
      <c r="AM30" s="69">
        <v>0</v>
      </c>
      <c r="AN30" s="69">
        <v>0</v>
      </c>
      <c r="AO30" s="69">
        <v>0</v>
      </c>
      <c r="AP30" s="69"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>
        <v>0</v>
      </c>
      <c r="BJ30" s="69">
        <v>0</v>
      </c>
      <c r="BK30" s="69">
        <v>0</v>
      </c>
      <c r="BL30" s="69">
        <v>0</v>
      </c>
      <c r="BM30" s="69">
        <v>0</v>
      </c>
      <c r="BN30" s="69">
        <v>0</v>
      </c>
      <c r="BO30" s="69">
        <v>0</v>
      </c>
      <c r="BP30" s="69">
        <v>0</v>
      </c>
      <c r="BQ30" s="69">
        <v>0</v>
      </c>
      <c r="BR30" s="69">
        <v>0</v>
      </c>
      <c r="BS30" s="69">
        <v>0</v>
      </c>
      <c r="BT30" s="69">
        <v>0</v>
      </c>
      <c r="BU30" s="69">
        <v>0</v>
      </c>
      <c r="BV30" s="69">
        <v>0</v>
      </c>
      <c r="BW30" s="69">
        <v>0</v>
      </c>
      <c r="BX30" s="69">
        <v>0</v>
      </c>
      <c r="BY30" s="69">
        <v>0</v>
      </c>
      <c r="BZ30" s="69">
        <v>0</v>
      </c>
      <c r="CA30" s="69">
        <v>0</v>
      </c>
      <c r="CB30" s="69">
        <v>0</v>
      </c>
      <c r="CC30" s="69">
        <v>0</v>
      </c>
      <c r="CD30" s="69">
        <v>0</v>
      </c>
      <c r="CE30" s="69">
        <v>0</v>
      </c>
      <c r="CF30" s="69">
        <v>0</v>
      </c>
      <c r="CG30" s="69">
        <v>0</v>
      </c>
      <c r="CH30" s="69">
        <v>0</v>
      </c>
      <c r="CI30" s="69">
        <v>0</v>
      </c>
      <c r="CJ30" s="69">
        <v>0</v>
      </c>
      <c r="CK30" s="69">
        <v>0</v>
      </c>
      <c r="CL30" s="69">
        <v>0</v>
      </c>
      <c r="CM30" s="69">
        <v>0</v>
      </c>
      <c r="CN30" s="69">
        <v>0</v>
      </c>
      <c r="CO30" s="69">
        <v>0</v>
      </c>
      <c r="CP30" s="69">
        <v>0</v>
      </c>
      <c r="CQ30" s="69">
        <v>0</v>
      </c>
      <c r="CR30" s="69">
        <v>0</v>
      </c>
      <c r="CS30" s="69">
        <v>0</v>
      </c>
      <c r="CT30" s="69">
        <v>0</v>
      </c>
      <c r="CU30" s="69">
        <v>0</v>
      </c>
      <c r="CV30" s="69">
        <v>0</v>
      </c>
      <c r="CW30" s="69">
        <v>0</v>
      </c>
      <c r="CX30" s="69">
        <v>0</v>
      </c>
      <c r="CY30" s="69">
        <v>0</v>
      </c>
      <c r="CZ30" s="69">
        <v>0</v>
      </c>
      <c r="DA30" s="69">
        <v>0</v>
      </c>
      <c r="DB30" s="69">
        <v>0</v>
      </c>
      <c r="DC30" s="69">
        <v>0</v>
      </c>
      <c r="DD30" s="69">
        <v>0</v>
      </c>
      <c r="DE30" s="69">
        <v>0</v>
      </c>
      <c r="DF30" s="69">
        <v>0</v>
      </c>
      <c r="DG30" s="69">
        <v>0</v>
      </c>
      <c r="DH30" s="69">
        <v>0</v>
      </c>
      <c r="DI30" s="69">
        <v>0</v>
      </c>
      <c r="DJ30" s="69">
        <v>0</v>
      </c>
      <c r="DK30" s="69">
        <v>0</v>
      </c>
      <c r="DL30" s="69">
        <v>0</v>
      </c>
      <c r="DM30" s="69">
        <v>0</v>
      </c>
      <c r="DN30" s="69">
        <v>0</v>
      </c>
      <c r="DO30" s="69">
        <v>0</v>
      </c>
      <c r="DP30" s="69">
        <v>0</v>
      </c>
      <c r="DQ30" s="69">
        <v>0</v>
      </c>
      <c r="DR30" s="69">
        <v>0</v>
      </c>
      <c r="DS30" s="69">
        <v>0</v>
      </c>
      <c r="DT30" s="69">
        <v>0</v>
      </c>
      <c r="DU30" s="69">
        <v>0</v>
      </c>
    </row>
    <row r="31" spans="1:125" s="72" customFormat="1" ht="12.75" x14ac:dyDescent="0.25">
      <c r="A31" s="71" t="s">
        <v>26</v>
      </c>
      <c r="C31" s="73">
        <v>8786666.6666666642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6579166.666666666</v>
      </c>
      <c r="Q31" s="69">
        <v>630714.2857142858</v>
      </c>
      <c r="R31" s="69">
        <v>525595.23809523811</v>
      </c>
      <c r="S31" s="69">
        <v>420476.19047619047</v>
      </c>
      <c r="T31" s="69">
        <v>315357.14285714278</v>
      </c>
      <c r="U31" s="69">
        <v>210238.09523809515</v>
      </c>
      <c r="V31" s="69">
        <v>105119.04761904753</v>
      </c>
      <c r="W31" s="69">
        <v>0</v>
      </c>
      <c r="X31" s="69">
        <v>0</v>
      </c>
      <c r="Y31" s="69">
        <v>0</v>
      </c>
      <c r="Z31" s="69">
        <v>0</v>
      </c>
      <c r="AA31" s="69">
        <v>0</v>
      </c>
      <c r="AB31" s="69">
        <v>0</v>
      </c>
      <c r="AC31" s="69">
        <v>0</v>
      </c>
      <c r="AD31" s="69">
        <v>0</v>
      </c>
      <c r="AE31" s="69">
        <v>0</v>
      </c>
      <c r="AF31" s="69">
        <v>0</v>
      </c>
      <c r="AG31" s="69">
        <v>0</v>
      </c>
      <c r="AH31" s="69">
        <v>0</v>
      </c>
      <c r="AI31" s="69">
        <v>0</v>
      </c>
      <c r="AJ31" s="69">
        <v>0</v>
      </c>
      <c r="AK31" s="69">
        <v>0</v>
      </c>
      <c r="AL31" s="69">
        <v>0</v>
      </c>
      <c r="AM31" s="69">
        <v>0</v>
      </c>
      <c r="AN31" s="69">
        <v>0</v>
      </c>
      <c r="AO31" s="69">
        <v>0</v>
      </c>
      <c r="AP31" s="69"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0</v>
      </c>
      <c r="BO31" s="69">
        <v>0</v>
      </c>
      <c r="BP31" s="69">
        <v>0</v>
      </c>
      <c r="BQ31" s="69">
        <v>0</v>
      </c>
      <c r="BR31" s="69">
        <v>0</v>
      </c>
      <c r="BS31" s="69">
        <v>0</v>
      </c>
      <c r="BT31" s="69">
        <v>0</v>
      </c>
      <c r="BU31" s="69">
        <v>0</v>
      </c>
      <c r="BV31" s="69">
        <v>0</v>
      </c>
      <c r="BW31" s="69">
        <v>0</v>
      </c>
      <c r="BX31" s="69">
        <v>0</v>
      </c>
      <c r="BY31" s="69">
        <v>0</v>
      </c>
      <c r="BZ31" s="69">
        <v>0</v>
      </c>
      <c r="CA31" s="69">
        <v>0</v>
      </c>
      <c r="CB31" s="69">
        <v>0</v>
      </c>
      <c r="CC31" s="69">
        <v>0</v>
      </c>
      <c r="CD31" s="69">
        <v>0</v>
      </c>
      <c r="CE31" s="69">
        <v>0</v>
      </c>
      <c r="CF31" s="69">
        <v>0</v>
      </c>
      <c r="CG31" s="69">
        <v>0</v>
      </c>
      <c r="CH31" s="69">
        <v>0</v>
      </c>
      <c r="CI31" s="69">
        <v>0</v>
      </c>
      <c r="CJ31" s="69">
        <v>0</v>
      </c>
      <c r="CK31" s="69">
        <v>0</v>
      </c>
      <c r="CL31" s="69">
        <v>0</v>
      </c>
      <c r="CM31" s="69">
        <v>0</v>
      </c>
      <c r="CN31" s="69">
        <v>0</v>
      </c>
      <c r="CO31" s="69">
        <v>0</v>
      </c>
      <c r="CP31" s="69">
        <v>0</v>
      </c>
      <c r="CQ31" s="69">
        <v>0</v>
      </c>
      <c r="CR31" s="69">
        <v>0</v>
      </c>
      <c r="CS31" s="69">
        <v>0</v>
      </c>
      <c r="CT31" s="69">
        <v>0</v>
      </c>
      <c r="CU31" s="69">
        <v>0</v>
      </c>
      <c r="CV31" s="69">
        <v>0</v>
      </c>
      <c r="CW31" s="69">
        <v>0</v>
      </c>
      <c r="CX31" s="69">
        <v>0</v>
      </c>
      <c r="CY31" s="69">
        <v>0</v>
      </c>
      <c r="CZ31" s="69">
        <v>0</v>
      </c>
      <c r="DA31" s="69">
        <v>0</v>
      </c>
      <c r="DB31" s="69">
        <v>0</v>
      </c>
      <c r="DC31" s="69">
        <v>0</v>
      </c>
      <c r="DD31" s="69">
        <v>0</v>
      </c>
      <c r="DE31" s="69">
        <v>0</v>
      </c>
      <c r="DF31" s="69">
        <v>0</v>
      </c>
      <c r="DG31" s="69">
        <v>0</v>
      </c>
      <c r="DH31" s="69">
        <v>0</v>
      </c>
      <c r="DI31" s="69">
        <v>0</v>
      </c>
      <c r="DJ31" s="69">
        <v>0</v>
      </c>
      <c r="DK31" s="69">
        <v>0</v>
      </c>
      <c r="DL31" s="69">
        <v>0</v>
      </c>
      <c r="DM31" s="69">
        <v>0</v>
      </c>
      <c r="DN31" s="69">
        <v>0</v>
      </c>
      <c r="DO31" s="69">
        <v>0</v>
      </c>
      <c r="DP31" s="69">
        <v>0</v>
      </c>
      <c r="DQ31" s="69">
        <v>0</v>
      </c>
      <c r="DR31" s="69">
        <v>0</v>
      </c>
      <c r="DS31" s="69">
        <v>0</v>
      </c>
      <c r="DT31" s="69">
        <v>0</v>
      </c>
      <c r="DU31" s="69">
        <v>0</v>
      </c>
    </row>
    <row r="32" spans="1:125" s="72" customFormat="1" hidden="1" x14ac:dyDescent="0.25">
      <c r="A32" s="11"/>
      <c r="C32" s="12">
        <v>0</v>
      </c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</row>
    <row r="33" spans="1:125" s="9" customFormat="1" x14ac:dyDescent="0.25">
      <c r="A33" s="20" t="s">
        <v>138</v>
      </c>
      <c r="B33" s="21"/>
      <c r="C33" s="19">
        <v>-8786666.6666666754</v>
      </c>
      <c r="D33" s="19">
        <v>52300000</v>
      </c>
      <c r="E33" s="19">
        <v>900000</v>
      </c>
      <c r="F33" s="19">
        <v>1100000</v>
      </c>
      <c r="G33" s="19">
        <v>900000</v>
      </c>
      <c r="H33" s="19">
        <v>2200000</v>
      </c>
      <c r="I33" s="19">
        <v>1600000</v>
      </c>
      <c r="J33" s="19">
        <v>1100000</v>
      </c>
      <c r="K33" s="19">
        <v>1500000</v>
      </c>
      <c r="L33" s="19">
        <v>9900000</v>
      </c>
      <c r="M33" s="19">
        <v>16800000</v>
      </c>
      <c r="N33" s="19">
        <v>0</v>
      </c>
      <c r="O33" s="19">
        <v>0</v>
      </c>
      <c r="P33" s="19">
        <v>-19193452.380952381</v>
      </c>
      <c r="Q33" s="19">
        <v>-13245000</v>
      </c>
      <c r="R33" s="19">
        <v>-13139880.952380953</v>
      </c>
      <c r="S33" s="19">
        <v>-13034761.904761905</v>
      </c>
      <c r="T33" s="19">
        <v>-12929642.857142858</v>
      </c>
      <c r="U33" s="19">
        <v>-12824523.80952381</v>
      </c>
      <c r="V33" s="19">
        <v>-12719404.761904761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</row>
    <row r="34" spans="1:125" ht="5.25" customHeight="1" x14ac:dyDescent="0.25"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</row>
    <row r="35" spans="1:125" s="9" customFormat="1" x14ac:dyDescent="0.25">
      <c r="A35" s="194" t="s">
        <v>27</v>
      </c>
      <c r="B35" s="195"/>
      <c r="C35" s="196">
        <v>211010741.44218361</v>
      </c>
      <c r="D35" s="196">
        <v>1002320</v>
      </c>
      <c r="E35" s="196">
        <v>-165000</v>
      </c>
      <c r="F35" s="196">
        <v>35000</v>
      </c>
      <c r="G35" s="196">
        <v>-165000</v>
      </c>
      <c r="H35" s="196">
        <v>529500</v>
      </c>
      <c r="I35" s="196">
        <v>105000</v>
      </c>
      <c r="J35" s="196">
        <v>-395000</v>
      </c>
      <c r="K35" s="196">
        <v>5000</v>
      </c>
      <c r="L35" s="196">
        <v>486675.46822033823</v>
      </c>
      <c r="M35" s="196">
        <v>-1407127.9426082894</v>
      </c>
      <c r="N35" s="196">
        <v>2430169.3747645952</v>
      </c>
      <c r="O35" s="196">
        <v>1893878.3684086641</v>
      </c>
      <c r="P35" s="196">
        <v>-16210967.047619049</v>
      </c>
      <c r="Q35" s="196">
        <v>-10238052</v>
      </c>
      <c r="R35" s="196">
        <v>-10519290.058353899</v>
      </c>
      <c r="S35" s="196">
        <v>-10053888.571428573</v>
      </c>
      <c r="T35" s="196">
        <v>-10151794.960188247</v>
      </c>
      <c r="U35" s="196">
        <v>-10470412.865334947</v>
      </c>
      <c r="V35" s="196">
        <v>-10115930.17196664</v>
      </c>
      <c r="W35" s="196">
        <v>2602783.6256120522</v>
      </c>
      <c r="X35" s="196">
        <v>2317242.9121468933</v>
      </c>
      <c r="Y35" s="196">
        <v>1966086.604143125</v>
      </c>
      <c r="Z35" s="196">
        <v>2601494.0256120525</v>
      </c>
      <c r="AA35" s="196">
        <v>1928672.4991525426</v>
      </c>
      <c r="AB35" s="196">
        <v>2765178.7838041419</v>
      </c>
      <c r="AC35" s="196">
        <v>2785511.6290018838</v>
      </c>
      <c r="AD35" s="196">
        <v>2512909.2895480227</v>
      </c>
      <c r="AE35" s="196">
        <v>2763889.1838041423</v>
      </c>
      <c r="AF35" s="196">
        <v>2784222.0290018832</v>
      </c>
      <c r="AG35" s="196">
        <v>2518088.8765536733</v>
      </c>
      <c r="AH35" s="196">
        <v>2762599.5838041417</v>
      </c>
      <c r="AI35" s="196">
        <v>2782932.4290018827</v>
      </c>
      <c r="AJ35" s="196">
        <v>2523268.4635593225</v>
      </c>
      <c r="AK35" s="196">
        <v>2146235.4075329555</v>
      </c>
      <c r="AL35" s="196">
        <v>2781642.8290018821</v>
      </c>
      <c r="AM35" s="196">
        <v>2115010.5505649727</v>
      </c>
      <c r="AN35" s="196">
        <v>2623183.6465160232</v>
      </c>
      <c r="AO35" s="196">
        <v>2396219.754425602</v>
      </c>
      <c r="AP35" s="196">
        <v>2149494.162994341</v>
      </c>
      <c r="AQ35" s="196">
        <v>2378410.8685499057</v>
      </c>
      <c r="AR35" s="196">
        <v>2394930.1544256005</v>
      </c>
      <c r="AS35" s="196">
        <v>2154673.7499999916</v>
      </c>
      <c r="AT35" s="196">
        <v>2377121.2685499042</v>
      </c>
      <c r="AU35" s="196">
        <v>2393640.5544256028</v>
      </c>
      <c r="AV35" s="196">
        <v>2159853.3370056408</v>
      </c>
      <c r="AW35" s="196">
        <v>1873729.9736346435</v>
      </c>
      <c r="AX35" s="196">
        <v>2392350.9544256032</v>
      </c>
      <c r="AY35" s="196">
        <v>1797143.6231638342</v>
      </c>
      <c r="AZ35" s="196">
        <v>2541318.5516007561</v>
      </c>
      <c r="BA35" s="196">
        <v>2557837.8374764659</v>
      </c>
      <c r="BB35" s="196">
        <v>2336988.9940678049</v>
      </c>
      <c r="BC35" s="196">
        <v>2540028.9516007546</v>
      </c>
      <c r="BD35" s="196">
        <v>2556548.2374764662</v>
      </c>
      <c r="BE35" s="196">
        <v>2342168.581073456</v>
      </c>
      <c r="BF35" s="196">
        <v>2538739.3516006954</v>
      </c>
      <c r="BG35" s="196">
        <v>2555258.6374764666</v>
      </c>
      <c r="BH35" s="196">
        <v>2347348.1680791047</v>
      </c>
      <c r="BI35" s="196">
        <v>2035348.0566854775</v>
      </c>
      <c r="BJ35" s="196">
        <v>2553969.0374764651</v>
      </c>
      <c r="BK35" s="196">
        <v>1966243.9891949324</v>
      </c>
      <c r="BL35" s="196">
        <v>2711275.4588041715</v>
      </c>
      <c r="BM35" s="196">
        <v>2727794.7446798533</v>
      </c>
      <c r="BN35" s="196">
        <v>2532822.6492937929</v>
      </c>
      <c r="BO35" s="196">
        <v>2709985.8588041142</v>
      </c>
      <c r="BP35" s="196">
        <v>2726505.1446798518</v>
      </c>
      <c r="BQ35" s="196">
        <v>2538002.2362994435</v>
      </c>
      <c r="BR35" s="196">
        <v>2708696.2588041723</v>
      </c>
      <c r="BS35" s="196">
        <v>2725215.5446798541</v>
      </c>
      <c r="BT35" s="196">
        <v>2543181.8233050946</v>
      </c>
      <c r="BU35" s="196">
        <v>2205304.963888865</v>
      </c>
      <c r="BV35" s="196">
        <v>2723925.9446798563</v>
      </c>
      <c r="BW35" s="196">
        <v>2142763.4561263882</v>
      </c>
      <c r="BX35" s="196">
        <v>2889988.1313677542</v>
      </c>
      <c r="BY35" s="196">
        <v>2906507.4172434323</v>
      </c>
      <c r="BZ35" s="196">
        <v>2737412.0698799733</v>
      </c>
      <c r="CA35" s="196">
        <v>2888698.5313676931</v>
      </c>
      <c r="CB35" s="196">
        <v>2905217.8172434382</v>
      </c>
      <c r="CC35" s="196">
        <v>2742591.6568856207</v>
      </c>
      <c r="CD35" s="196">
        <v>2887408.9313677549</v>
      </c>
      <c r="CE35" s="196">
        <v>2903928.2172434367</v>
      </c>
      <c r="CF35" s="196">
        <v>2747771.2438912718</v>
      </c>
      <c r="CG35" s="196">
        <v>2384017.6364524476</v>
      </c>
      <c r="CH35" s="196">
        <v>2902638.6172434352</v>
      </c>
      <c r="CI35" s="196">
        <v>2327072.9790033707</v>
      </c>
      <c r="CJ35" s="196">
        <v>3077894.3575594053</v>
      </c>
      <c r="CK35" s="196">
        <v>3094413.6434351765</v>
      </c>
      <c r="CL35" s="196">
        <v>2951195.0440943125</v>
      </c>
      <c r="CM35" s="196">
        <v>3076604.7575594895</v>
      </c>
      <c r="CN35" s="196">
        <v>3093124.0434351787</v>
      </c>
      <c r="CO35" s="196">
        <v>2956374.6310999561</v>
      </c>
      <c r="CP35" s="196">
        <v>3075315.1575594284</v>
      </c>
      <c r="CQ35" s="196">
        <v>3091834.4434351772</v>
      </c>
      <c r="CR35" s="196">
        <v>2961554.2181056142</v>
      </c>
      <c r="CS35" s="196">
        <v>2571923.862644244</v>
      </c>
      <c r="CT35" s="196">
        <v>3090544.8434351757</v>
      </c>
      <c r="CU35" s="196">
        <v>2519562.060623067</v>
      </c>
      <c r="CV35" s="196">
        <v>3275453.8150608391</v>
      </c>
      <c r="CW35" s="196">
        <v>3291973.1009364612</v>
      </c>
      <c r="CX35" s="196">
        <v>3174631.249618188</v>
      </c>
      <c r="CY35" s="196">
        <v>3274164.215060778</v>
      </c>
      <c r="CZ35" s="196">
        <v>3290683.5009364597</v>
      </c>
      <c r="DA35" s="196">
        <v>3179810.8366238466</v>
      </c>
      <c r="DB35" s="196">
        <v>3272874.6150607765</v>
      </c>
      <c r="DC35" s="196">
        <v>3289393.9009364583</v>
      </c>
      <c r="DD35" s="196">
        <v>3184990.4236294972</v>
      </c>
      <c r="DE35" s="196">
        <v>2769483.3201455325</v>
      </c>
      <c r="DF35" s="196">
        <v>3288104.3009364642</v>
      </c>
      <c r="DG35" s="196">
        <v>2720639.6789225149</v>
      </c>
      <c r="DH35" s="196">
        <v>3483149.1654371582</v>
      </c>
      <c r="DI35" s="196">
        <v>3499668.45131284</v>
      </c>
      <c r="DJ35" s="196">
        <v>3408203.3480171692</v>
      </c>
      <c r="DK35" s="196">
        <v>3481859.5654371493</v>
      </c>
      <c r="DL35" s="196">
        <v>3498378.8513128385</v>
      </c>
      <c r="DM35" s="196">
        <v>3413382.9350228272</v>
      </c>
      <c r="DN35" s="196">
        <v>3480569.9654371552</v>
      </c>
      <c r="DO35" s="196">
        <v>3497089.251312837</v>
      </c>
      <c r="DP35" s="196">
        <v>3418562.5220284709</v>
      </c>
      <c r="DQ35" s="196">
        <v>2977178.6705219112</v>
      </c>
      <c r="DR35" s="196">
        <v>3495799.6513128355</v>
      </c>
      <c r="DS35" s="196">
        <v>2930735.260735848</v>
      </c>
      <c r="DT35" s="196">
        <v>3701487.2033323571</v>
      </c>
      <c r="DU35" s="197">
        <v>3718006.4892080911</v>
      </c>
    </row>
    <row r="36" spans="1:125" s="9" customFormat="1" x14ac:dyDescent="0.25">
      <c r="A36" s="194" t="s">
        <v>139</v>
      </c>
      <c r="B36" s="195"/>
      <c r="C36" s="196">
        <v>211010741.44218361</v>
      </c>
      <c r="D36" s="196">
        <v>1002320</v>
      </c>
      <c r="E36" s="196">
        <v>837320</v>
      </c>
      <c r="F36" s="196">
        <v>872320</v>
      </c>
      <c r="G36" s="196">
        <v>707320</v>
      </c>
      <c r="H36" s="196">
        <v>1236820</v>
      </c>
      <c r="I36" s="196">
        <v>1341820</v>
      </c>
      <c r="J36" s="196">
        <v>946820</v>
      </c>
      <c r="K36" s="196">
        <v>951820</v>
      </c>
      <c r="L36" s="196">
        <v>1438495.4682203382</v>
      </c>
      <c r="M36" s="196">
        <v>31367.525612048805</v>
      </c>
      <c r="N36" s="196">
        <v>2461536.900376644</v>
      </c>
      <c r="O36" s="196">
        <v>4355415.2687853081</v>
      </c>
      <c r="P36" s="196">
        <v>-11855551.778833739</v>
      </c>
      <c r="Q36" s="196">
        <v>-22093603.778833739</v>
      </c>
      <c r="R36" s="196">
        <v>-32612893.83718764</v>
      </c>
      <c r="S36" s="196">
        <v>-42666782.408616215</v>
      </c>
      <c r="T36" s="196">
        <v>-52818577.368804462</v>
      </c>
      <c r="U36" s="196">
        <v>-63288990.234139413</v>
      </c>
      <c r="V36" s="196">
        <v>-73404920.406106055</v>
      </c>
      <c r="W36" s="196">
        <v>-70802136.780494004</v>
      </c>
      <c r="X36" s="196">
        <v>-68484893.868347108</v>
      </c>
      <c r="Y36" s="196">
        <v>-66518807.264203981</v>
      </c>
      <c r="Z36" s="196">
        <v>-63917313.238591924</v>
      </c>
      <c r="AA36" s="196">
        <v>-61988640.739439383</v>
      </c>
      <c r="AB36" s="196">
        <v>-59223461.955635242</v>
      </c>
      <c r="AC36" s="196">
        <v>-56437950.326633357</v>
      </c>
      <c r="AD36" s="196">
        <v>-53925041.037085332</v>
      </c>
      <c r="AE36" s="196">
        <v>-51161151.853281192</v>
      </c>
      <c r="AF36" s="196">
        <v>-48376929.824279308</v>
      </c>
      <c r="AG36" s="196">
        <v>-45858840.947725639</v>
      </c>
      <c r="AH36" s="196">
        <v>-43096241.363921493</v>
      </c>
      <c r="AI36" s="196">
        <v>-40313308.934919611</v>
      </c>
      <c r="AJ36" s="196">
        <v>-37790040.471360289</v>
      </c>
      <c r="AK36" s="196">
        <v>-35643805.063827336</v>
      </c>
      <c r="AL36" s="196">
        <v>-32862162.234825455</v>
      </c>
      <c r="AM36" s="196">
        <v>-30747151.68426048</v>
      </c>
      <c r="AN36" s="196">
        <v>-28123968.037744455</v>
      </c>
      <c r="AO36" s="196">
        <v>-25727748.283318855</v>
      </c>
      <c r="AP36" s="196">
        <v>-23578254.120324515</v>
      </c>
      <c r="AQ36" s="196">
        <v>-21199843.251774609</v>
      </c>
      <c r="AR36" s="196">
        <v>-18804913.09734901</v>
      </c>
      <c r="AS36" s="196">
        <v>-16650239.347349018</v>
      </c>
      <c r="AT36" s="196">
        <v>-14273118.078799114</v>
      </c>
      <c r="AU36" s="196">
        <v>-11879477.524373511</v>
      </c>
      <c r="AV36" s="196">
        <v>-9719624.1873678695</v>
      </c>
      <c r="AW36" s="196">
        <v>-7845894.2137332261</v>
      </c>
      <c r="AX36" s="196">
        <v>-5453543.2593076229</v>
      </c>
      <c r="AY36" s="196">
        <v>-3656399.6361437887</v>
      </c>
      <c r="AZ36" s="196">
        <v>-1115081.0845430326</v>
      </c>
      <c r="BA36" s="196">
        <v>1442756.7529334333</v>
      </c>
      <c r="BB36" s="196">
        <v>3779745.7470012382</v>
      </c>
      <c r="BC36" s="196">
        <v>6319774.6986019928</v>
      </c>
      <c r="BD36" s="196">
        <v>8876322.936078459</v>
      </c>
      <c r="BE36" s="196">
        <v>11218491.517151915</v>
      </c>
      <c r="BF36" s="196">
        <v>13757230.86875261</v>
      </c>
      <c r="BG36" s="196">
        <v>16312489.506229077</v>
      </c>
      <c r="BH36" s="196">
        <v>18659837.674308181</v>
      </c>
      <c r="BI36" s="196">
        <v>20695185.730993658</v>
      </c>
      <c r="BJ36" s="196">
        <v>23249154.768470123</v>
      </c>
      <c r="BK36" s="196">
        <v>25215398.757665057</v>
      </c>
      <c r="BL36" s="196">
        <v>27926674.216469228</v>
      </c>
      <c r="BM36" s="196">
        <v>30654468.961149082</v>
      </c>
      <c r="BN36" s="196">
        <v>33187291.610442873</v>
      </c>
      <c r="BO36" s="196">
        <v>35897277.469246984</v>
      </c>
      <c r="BP36" s="196">
        <v>38623782.613926835</v>
      </c>
      <c r="BQ36" s="196">
        <v>41161784.850226276</v>
      </c>
      <c r="BR36" s="196">
        <v>43870481.109030448</v>
      </c>
      <c r="BS36" s="196">
        <v>46595696.653710306</v>
      </c>
      <c r="BT36" s="196">
        <v>49138878.477015398</v>
      </c>
      <c r="BU36" s="196">
        <v>51344183.44090426</v>
      </c>
      <c r="BV36" s="196">
        <v>54068109.385584116</v>
      </c>
      <c r="BW36" s="196">
        <v>56210872.841710508</v>
      </c>
      <c r="BX36" s="196">
        <v>59100860.973078266</v>
      </c>
      <c r="BY36" s="196">
        <v>62007368.390321702</v>
      </c>
      <c r="BZ36" s="196">
        <v>64744780.460201673</v>
      </c>
      <c r="CA36" s="196">
        <v>67633478.99156937</v>
      </c>
      <c r="CB36" s="196">
        <v>70538696.808812812</v>
      </c>
      <c r="CC36" s="196">
        <v>73281288.465698436</v>
      </c>
      <c r="CD36" s="196">
        <v>76168697.397066191</v>
      </c>
      <c r="CE36" s="196">
        <v>79072625.614309624</v>
      </c>
      <c r="CF36" s="196">
        <v>81820396.858200893</v>
      </c>
      <c r="CG36" s="196">
        <v>84204414.494653344</v>
      </c>
      <c r="CH36" s="196">
        <v>87107053.111896783</v>
      </c>
      <c r="CI36" s="196">
        <v>89434126.090900153</v>
      </c>
      <c r="CJ36" s="196">
        <v>92512020.448459566</v>
      </c>
      <c r="CK36" s="196">
        <v>95606434.091894746</v>
      </c>
      <c r="CL36" s="196">
        <v>98557629.135989055</v>
      </c>
      <c r="CM36" s="196">
        <v>101634233.89354855</v>
      </c>
      <c r="CN36" s="196">
        <v>104727357.93698373</v>
      </c>
      <c r="CO36" s="196">
        <v>107683732.56808369</v>
      </c>
      <c r="CP36" s="196">
        <v>110759047.72564311</v>
      </c>
      <c r="CQ36" s="196">
        <v>113850882.16907829</v>
      </c>
      <c r="CR36" s="196">
        <v>116812436.3871839</v>
      </c>
      <c r="CS36" s="196">
        <v>119384360.24982814</v>
      </c>
      <c r="CT36" s="196">
        <v>122474905.09326333</v>
      </c>
      <c r="CU36" s="196">
        <v>124994467.15388639</v>
      </c>
      <c r="CV36" s="196">
        <v>128269920.96894723</v>
      </c>
      <c r="CW36" s="196">
        <v>131561894.06988369</v>
      </c>
      <c r="CX36" s="196">
        <v>134736525.31950188</v>
      </c>
      <c r="CY36" s="196">
        <v>138010689.53456265</v>
      </c>
      <c r="CZ36" s="196">
        <v>141301373.0354991</v>
      </c>
      <c r="DA36" s="196">
        <v>144481183.87212294</v>
      </c>
      <c r="DB36" s="196">
        <v>147754058.48718372</v>
      </c>
      <c r="DC36" s="196">
        <v>151043452.38812017</v>
      </c>
      <c r="DD36" s="196">
        <v>154228442.81174967</v>
      </c>
      <c r="DE36" s="196">
        <v>156997926.13189518</v>
      </c>
      <c r="DF36" s="196">
        <v>160286030.43283165</v>
      </c>
      <c r="DG36" s="196">
        <v>163006670.11175415</v>
      </c>
      <c r="DH36" s="196">
        <v>166489819.27719131</v>
      </c>
      <c r="DI36" s="196">
        <v>169989487.72850415</v>
      </c>
      <c r="DJ36" s="196">
        <v>173397691.07652131</v>
      </c>
      <c r="DK36" s="196">
        <v>176879550.64195845</v>
      </c>
      <c r="DL36" s="196">
        <v>180377929.49327129</v>
      </c>
      <c r="DM36" s="196">
        <v>183791312.42829412</v>
      </c>
      <c r="DN36" s="196">
        <v>187271882.39373127</v>
      </c>
      <c r="DO36" s="196">
        <v>190768971.64504409</v>
      </c>
      <c r="DP36" s="196">
        <v>194187534.16707256</v>
      </c>
      <c r="DQ36" s="196">
        <v>197164712.83759448</v>
      </c>
      <c r="DR36" s="196">
        <v>200660512.48890731</v>
      </c>
      <c r="DS36" s="196">
        <v>203591247.74964315</v>
      </c>
      <c r="DT36" s="196">
        <v>207292734.95297551</v>
      </c>
      <c r="DU36" s="197">
        <v>211010741.44218361</v>
      </c>
    </row>
    <row r="37" spans="1:125" x14ac:dyDescent="0.25"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</row>
    <row r="38" spans="1:125" hidden="1" outlineLevel="1" x14ac:dyDescent="0.25"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1:125" s="9" customFormat="1" hidden="1" outlineLevel="1" x14ac:dyDescent="0.25">
      <c r="A39" s="160" t="s">
        <v>15</v>
      </c>
      <c r="B39" s="76"/>
      <c r="C39" s="22" t="s">
        <v>1</v>
      </c>
      <c r="D39" s="23">
        <v>41944</v>
      </c>
      <c r="E39" s="23">
        <v>41974</v>
      </c>
      <c r="F39" s="23">
        <v>42005</v>
      </c>
      <c r="G39" s="23">
        <v>42036</v>
      </c>
      <c r="H39" s="23">
        <v>42064</v>
      </c>
      <c r="I39" s="23">
        <v>42095</v>
      </c>
      <c r="J39" s="23">
        <v>42125</v>
      </c>
      <c r="K39" s="23">
        <v>42156</v>
      </c>
      <c r="L39" s="23">
        <v>42186</v>
      </c>
      <c r="M39" s="23">
        <v>42217</v>
      </c>
      <c r="N39" s="23">
        <v>42248</v>
      </c>
      <c r="O39" s="23">
        <v>42278</v>
      </c>
      <c r="P39" s="23">
        <v>42309</v>
      </c>
      <c r="Q39" s="23">
        <v>42339</v>
      </c>
      <c r="R39" s="23">
        <v>42370</v>
      </c>
      <c r="S39" s="23">
        <v>42401</v>
      </c>
      <c r="T39" s="23">
        <v>42430</v>
      </c>
      <c r="U39" s="23">
        <v>42461</v>
      </c>
      <c r="V39" s="23">
        <v>42491</v>
      </c>
      <c r="W39" s="23">
        <v>42522</v>
      </c>
      <c r="X39" s="23">
        <v>42552</v>
      </c>
      <c r="Y39" s="23">
        <v>42583</v>
      </c>
      <c r="Z39" s="23">
        <v>42614</v>
      </c>
      <c r="AA39" s="23">
        <v>42644</v>
      </c>
      <c r="AB39" s="23">
        <v>42675</v>
      </c>
      <c r="AC39" s="23">
        <v>42705</v>
      </c>
      <c r="AD39" s="23">
        <v>42736</v>
      </c>
      <c r="AE39" s="23">
        <v>42767</v>
      </c>
      <c r="AF39" s="23">
        <v>42795</v>
      </c>
      <c r="AG39" s="23">
        <v>42826</v>
      </c>
      <c r="AH39" s="23">
        <v>42856</v>
      </c>
      <c r="AI39" s="23">
        <v>42887</v>
      </c>
      <c r="AJ39" s="23">
        <v>42917</v>
      </c>
      <c r="AK39" s="23">
        <v>42948</v>
      </c>
      <c r="AL39" s="23">
        <v>42979</v>
      </c>
      <c r="AM39" s="23">
        <v>43009</v>
      </c>
      <c r="AN39" s="23">
        <v>43040</v>
      </c>
      <c r="AO39" s="23">
        <v>43070</v>
      </c>
      <c r="AP39" s="23">
        <v>43101</v>
      </c>
      <c r="AQ39" s="23">
        <v>43132</v>
      </c>
      <c r="AR39" s="23">
        <v>43160</v>
      </c>
      <c r="AS39" s="23">
        <v>43191</v>
      </c>
      <c r="AT39" s="23">
        <v>43221</v>
      </c>
      <c r="AU39" s="23">
        <v>43252</v>
      </c>
      <c r="AV39" s="23">
        <v>43282</v>
      </c>
      <c r="AW39" s="23">
        <v>43313</v>
      </c>
      <c r="AX39" s="23">
        <v>43344</v>
      </c>
      <c r="AY39" s="23">
        <v>43374</v>
      </c>
      <c r="AZ39" s="23">
        <v>43405</v>
      </c>
      <c r="BA39" s="23">
        <v>43435</v>
      </c>
      <c r="BB39" s="23">
        <v>43466</v>
      </c>
      <c r="BC39" s="23">
        <v>43497</v>
      </c>
      <c r="BD39" s="23">
        <v>43525</v>
      </c>
      <c r="BE39" s="23">
        <v>43556</v>
      </c>
      <c r="BF39" s="23">
        <v>43586</v>
      </c>
      <c r="BG39" s="23">
        <v>43617</v>
      </c>
      <c r="BH39" s="23">
        <v>43647</v>
      </c>
      <c r="BI39" s="23">
        <v>43678</v>
      </c>
      <c r="BJ39" s="23">
        <v>43709</v>
      </c>
      <c r="BK39" s="23">
        <v>43739</v>
      </c>
      <c r="BL39" s="23">
        <v>43770</v>
      </c>
      <c r="BM39" s="23">
        <v>43800</v>
      </c>
      <c r="BN39" s="23">
        <v>43831</v>
      </c>
      <c r="BO39" s="23">
        <v>43862</v>
      </c>
      <c r="BP39" s="23">
        <v>43891</v>
      </c>
      <c r="BQ39" s="23">
        <v>43922</v>
      </c>
      <c r="BR39" s="23">
        <v>43952</v>
      </c>
      <c r="BS39" s="23">
        <v>43983</v>
      </c>
      <c r="BT39" s="23">
        <v>44013</v>
      </c>
      <c r="BU39" s="23">
        <v>44044</v>
      </c>
      <c r="BV39" s="23">
        <v>44075</v>
      </c>
      <c r="BW39" s="23">
        <v>44105</v>
      </c>
      <c r="BX39" s="23">
        <v>44136</v>
      </c>
      <c r="BY39" s="23">
        <v>44166</v>
      </c>
      <c r="BZ39" s="23">
        <v>44197</v>
      </c>
      <c r="CA39" s="23">
        <v>44228</v>
      </c>
      <c r="CB39" s="23">
        <v>44256</v>
      </c>
      <c r="CC39" s="23">
        <v>44287</v>
      </c>
      <c r="CD39" s="23">
        <v>44317</v>
      </c>
      <c r="CE39" s="23">
        <v>44348</v>
      </c>
      <c r="CF39" s="23">
        <v>44378</v>
      </c>
      <c r="CG39" s="23">
        <v>44409</v>
      </c>
      <c r="CH39" s="23">
        <v>44440</v>
      </c>
      <c r="CI39" s="23">
        <v>44470</v>
      </c>
      <c r="CJ39" s="23">
        <v>44501</v>
      </c>
      <c r="CK39" s="23">
        <v>44531</v>
      </c>
      <c r="CL39" s="23">
        <v>44562</v>
      </c>
      <c r="CM39" s="23">
        <v>44593</v>
      </c>
      <c r="CN39" s="23">
        <v>44621</v>
      </c>
      <c r="CO39" s="23">
        <v>44652</v>
      </c>
      <c r="CP39" s="23">
        <v>44682</v>
      </c>
      <c r="CQ39" s="23">
        <v>44713</v>
      </c>
      <c r="CR39" s="23">
        <v>44743</v>
      </c>
      <c r="CS39" s="23">
        <v>44774</v>
      </c>
      <c r="CT39" s="23">
        <v>44805</v>
      </c>
      <c r="CU39" s="23">
        <v>44835</v>
      </c>
      <c r="CV39" s="23">
        <v>44866</v>
      </c>
      <c r="CW39" s="23">
        <v>44896</v>
      </c>
      <c r="CX39" s="23">
        <v>44927</v>
      </c>
      <c r="CY39" s="23">
        <v>44958</v>
      </c>
      <c r="CZ39" s="23">
        <v>44986</v>
      </c>
      <c r="DA39" s="23">
        <v>45017</v>
      </c>
      <c r="DB39" s="23">
        <v>45047</v>
      </c>
      <c r="DC39" s="23">
        <v>45078</v>
      </c>
      <c r="DD39" s="23">
        <v>45108</v>
      </c>
      <c r="DE39" s="23">
        <v>45139</v>
      </c>
      <c r="DF39" s="23">
        <v>45170</v>
      </c>
      <c r="DG39" s="23">
        <v>45200</v>
      </c>
      <c r="DH39" s="23">
        <v>45231</v>
      </c>
      <c r="DI39" s="23">
        <v>45261</v>
      </c>
      <c r="DJ39" s="23">
        <v>45292</v>
      </c>
      <c r="DK39" s="23">
        <v>45323</v>
      </c>
      <c r="DL39" s="23">
        <v>45352</v>
      </c>
      <c r="DM39" s="23">
        <v>45383</v>
      </c>
      <c r="DN39" s="23">
        <v>45413</v>
      </c>
      <c r="DO39" s="23">
        <v>45444</v>
      </c>
      <c r="DP39" s="23">
        <v>45474</v>
      </c>
      <c r="DQ39" s="23">
        <v>45505</v>
      </c>
      <c r="DR39" s="23">
        <v>45536</v>
      </c>
      <c r="DS39" s="23">
        <v>45566</v>
      </c>
      <c r="DT39" s="23">
        <v>45597</v>
      </c>
      <c r="DU39" s="23">
        <v>45627</v>
      </c>
    </row>
    <row r="40" spans="1:125" hidden="1" outlineLevel="1" x14ac:dyDescent="0.25">
      <c r="A40" t="s">
        <v>46</v>
      </c>
      <c r="C40" s="12">
        <v>235776480.83083469</v>
      </c>
      <c r="D40" s="13">
        <v>-84559.322033898308</v>
      </c>
      <c r="E40" s="13">
        <v>0</v>
      </c>
      <c r="F40" s="13">
        <v>0</v>
      </c>
      <c r="G40" s="13">
        <v>0</v>
      </c>
      <c r="H40" s="13">
        <v>0</v>
      </c>
      <c r="I40" s="13">
        <v>-28166.666666666672</v>
      </c>
      <c r="J40" s="13">
        <v>-28166.666666666672</v>
      </c>
      <c r="K40" s="13">
        <v>-28166.666666666672</v>
      </c>
      <c r="L40" s="13">
        <v>-46491.198446327689</v>
      </c>
      <c r="M40" s="13">
        <v>988051.62424670404</v>
      </c>
      <c r="N40" s="13">
        <v>1463562.5009416193</v>
      </c>
      <c r="O40" s="13">
        <v>1302271.4945856873</v>
      </c>
      <c r="P40" s="13">
        <v>-4591889.9020715617</v>
      </c>
      <c r="Q40" s="13">
        <v>1377211.5862254514</v>
      </c>
      <c r="R40" s="13">
        <v>1095973.5278715526</v>
      </c>
      <c r="S40" s="13">
        <v>1565188.5741189143</v>
      </c>
      <c r="T40" s="13">
        <v>1463468.6260372044</v>
      </c>
      <c r="U40" s="13">
        <v>1144850.7208905036</v>
      </c>
      <c r="V40" s="13">
        <v>1503146.9735808459</v>
      </c>
      <c r="W40" s="13">
        <v>1603761.4975517897</v>
      </c>
      <c r="X40" s="13">
        <v>1318220.7840866297</v>
      </c>
      <c r="Y40" s="13">
        <v>1083850.9167608297</v>
      </c>
      <c r="Z40" s="13">
        <v>1602471.8975517899</v>
      </c>
      <c r="AA40" s="13">
        <v>1323400.371092279</v>
      </c>
      <c r="AB40" s="13">
        <v>1735934.1981167621</v>
      </c>
      <c r="AC40" s="13">
        <v>1752453.4839924686</v>
      </c>
      <c r="AD40" s="13">
        <v>1479851.1445386061</v>
      </c>
      <c r="AE40" s="13">
        <v>1734644.5981167625</v>
      </c>
      <c r="AF40" s="13">
        <v>1751163.883992468</v>
      </c>
      <c r="AG40" s="13">
        <v>1485030.7315442571</v>
      </c>
      <c r="AH40" s="13">
        <v>1733354.9981167619</v>
      </c>
      <c r="AI40" s="13">
        <v>1749874.2839924674</v>
      </c>
      <c r="AJ40" s="13">
        <v>1490210.3185499064</v>
      </c>
      <c r="AK40" s="13">
        <v>1229963.7032015077</v>
      </c>
      <c r="AL40" s="13">
        <v>1748584.6839924669</v>
      </c>
      <c r="AM40" s="13">
        <v>1495389.9055555561</v>
      </c>
      <c r="AN40" s="13">
        <v>1889610.543879474</v>
      </c>
      <c r="AO40" s="13">
        <v>1906129.8297551796</v>
      </c>
      <c r="AP40" s="13">
        <v>1659404.2383239176</v>
      </c>
      <c r="AQ40" s="13">
        <v>1888320.9438794744</v>
      </c>
      <c r="AR40" s="13">
        <v>1904840.2297551781</v>
      </c>
      <c r="AS40" s="13">
        <v>1664583.8253295682</v>
      </c>
      <c r="AT40" s="13">
        <v>1887031.3438794729</v>
      </c>
      <c r="AU40" s="13">
        <v>1903550.6297551803</v>
      </c>
      <c r="AV40" s="13">
        <v>1669763.4123352175</v>
      </c>
      <c r="AW40" s="13">
        <v>1383640.0489642178</v>
      </c>
      <c r="AX40" s="13">
        <v>1902261.0297551807</v>
      </c>
      <c r="AY40" s="13">
        <v>1674942.9993408662</v>
      </c>
      <c r="AZ40" s="13">
        <v>2051228.6269303248</v>
      </c>
      <c r="BA40" s="13">
        <v>2067747.9128060285</v>
      </c>
      <c r="BB40" s="13">
        <v>1846899.0693973666</v>
      </c>
      <c r="BC40" s="13">
        <v>2049939.0269303233</v>
      </c>
      <c r="BD40" s="13">
        <v>2066458.3128060289</v>
      </c>
      <c r="BE40" s="13">
        <v>1852078.6564030172</v>
      </c>
      <c r="BF40" s="13">
        <v>2048649.4269303237</v>
      </c>
      <c r="BG40" s="13">
        <v>2065168.7128060292</v>
      </c>
      <c r="BH40" s="13">
        <v>1857258.2434086665</v>
      </c>
      <c r="BI40" s="13">
        <v>1545258.1320150667</v>
      </c>
      <c r="BJ40" s="13">
        <v>2063879.1128060278</v>
      </c>
      <c r="BK40" s="13">
        <v>1862437.8304143171</v>
      </c>
      <c r="BL40" s="13">
        <v>2221185.5341337104</v>
      </c>
      <c r="BM40" s="13">
        <v>2237704.820009416</v>
      </c>
      <c r="BN40" s="13">
        <v>2042732.7246233542</v>
      </c>
      <c r="BO40" s="13">
        <v>2219895.9341337127</v>
      </c>
      <c r="BP40" s="13">
        <v>2236415.2200094145</v>
      </c>
      <c r="BQ40" s="13">
        <v>2047912.3116290048</v>
      </c>
      <c r="BR40" s="13">
        <v>2218606.3341337112</v>
      </c>
      <c r="BS40" s="13">
        <v>2235125.6200094167</v>
      </c>
      <c r="BT40" s="13">
        <v>2053091.8986346559</v>
      </c>
      <c r="BU40" s="13">
        <v>1715215.0392184542</v>
      </c>
      <c r="BV40" s="13">
        <v>2233836.0200094189</v>
      </c>
      <c r="BW40" s="13">
        <v>2058271.4856403028</v>
      </c>
      <c r="BX40" s="13">
        <v>2399898.2066972707</v>
      </c>
      <c r="BY40" s="13">
        <v>2416417.4925729726</v>
      </c>
      <c r="BZ40" s="13">
        <v>2247322.1452095122</v>
      </c>
      <c r="CA40" s="13">
        <v>2398608.6066972692</v>
      </c>
      <c r="CB40" s="13">
        <v>2415127.8925729785</v>
      </c>
      <c r="CC40" s="13">
        <v>2252501.7322151596</v>
      </c>
      <c r="CD40" s="13">
        <v>2397319.0066972715</v>
      </c>
      <c r="CE40" s="13">
        <v>2413838.292572977</v>
      </c>
      <c r="CF40" s="13">
        <v>2257681.3192208107</v>
      </c>
      <c r="CG40" s="13">
        <v>1893927.7117820145</v>
      </c>
      <c r="CH40" s="13">
        <v>2412548.6925729755</v>
      </c>
      <c r="CI40" s="13">
        <v>2262860.9062264576</v>
      </c>
      <c r="CJ40" s="13">
        <v>2587804.432889007</v>
      </c>
      <c r="CK40" s="13">
        <v>2604323.718764713</v>
      </c>
      <c r="CL40" s="13">
        <v>2461105.1194238476</v>
      </c>
      <c r="CM40" s="13">
        <v>2586514.8328890023</v>
      </c>
      <c r="CN40" s="13">
        <v>2603034.1187647153</v>
      </c>
      <c r="CO40" s="13">
        <v>2466284.7064294913</v>
      </c>
      <c r="CP40" s="13">
        <v>2585225.2328890008</v>
      </c>
      <c r="CQ40" s="13">
        <v>2601744.5187647138</v>
      </c>
      <c r="CR40" s="13">
        <v>2471464.2934351494</v>
      </c>
      <c r="CS40" s="13">
        <v>2081833.9379737475</v>
      </c>
      <c r="CT40" s="13">
        <v>2600454.9187647123</v>
      </c>
      <c r="CU40" s="13">
        <v>2476643.880440793</v>
      </c>
      <c r="CV40" s="13">
        <v>2785363.890390337</v>
      </c>
      <c r="CW40" s="13">
        <v>2801883.1762660425</v>
      </c>
      <c r="CX40" s="13">
        <v>2684541.3249477679</v>
      </c>
      <c r="CY40" s="13">
        <v>2784074.2903903355</v>
      </c>
      <c r="CZ40" s="13">
        <v>2800593.576266041</v>
      </c>
      <c r="DA40" s="13">
        <v>2689720.9119534264</v>
      </c>
      <c r="DB40" s="13">
        <v>2782784.690390334</v>
      </c>
      <c r="DC40" s="13">
        <v>2799303.9762660395</v>
      </c>
      <c r="DD40" s="13">
        <v>2694900.4989590775</v>
      </c>
      <c r="DE40" s="13">
        <v>2279393.3954750807</v>
      </c>
      <c r="DF40" s="13">
        <v>2798014.3762660455</v>
      </c>
      <c r="DG40" s="13">
        <v>2700080.0859647212</v>
      </c>
      <c r="DH40" s="13">
        <v>2993059.2407667232</v>
      </c>
      <c r="DI40" s="13">
        <v>3009578.5266424292</v>
      </c>
      <c r="DJ40" s="13">
        <v>2918113.4233467565</v>
      </c>
      <c r="DK40" s="13">
        <v>2991769.6407667142</v>
      </c>
      <c r="DL40" s="13">
        <v>3008288.9266424277</v>
      </c>
      <c r="DM40" s="13">
        <v>2923293.010352415</v>
      </c>
      <c r="DN40" s="13">
        <v>2990480.0407667202</v>
      </c>
      <c r="DO40" s="13">
        <v>3006999.3266424262</v>
      </c>
      <c r="DP40" s="13">
        <v>2928472.5973580587</v>
      </c>
      <c r="DQ40" s="13">
        <v>2487088.7458514669</v>
      </c>
      <c r="DR40" s="13">
        <v>3005709.7266424247</v>
      </c>
      <c r="DS40" s="13">
        <v>2933652.1843637093</v>
      </c>
      <c r="DT40" s="13">
        <v>3211397.2786619444</v>
      </c>
      <c r="DU40" s="13">
        <v>3227916.564537643</v>
      </c>
    </row>
    <row r="41" spans="1:125" hidden="1" outlineLevel="1" x14ac:dyDescent="0.25">
      <c r="A41" t="s">
        <v>3</v>
      </c>
      <c r="C41" s="12">
        <v>55492828.154425673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28166.666666666672</v>
      </c>
      <c r="J41" s="13">
        <v>28166.666666666672</v>
      </c>
      <c r="K41" s="13">
        <v>28166.666666666672</v>
      </c>
      <c r="L41" s="13">
        <v>28166.666666666672</v>
      </c>
      <c r="M41" s="13">
        <v>490089.9246704331</v>
      </c>
      <c r="N41" s="13">
        <v>490089.9246704331</v>
      </c>
      <c r="O41" s="13">
        <v>490089.9246704331</v>
      </c>
      <c r="P41" s="13">
        <v>490089.9246704331</v>
      </c>
      <c r="Q41" s="13">
        <v>490089.9246704331</v>
      </c>
      <c r="R41" s="13">
        <v>490089.9246704331</v>
      </c>
      <c r="S41" s="13">
        <v>490089.9246704331</v>
      </c>
      <c r="T41" s="13">
        <v>490089.9246704331</v>
      </c>
      <c r="U41" s="13">
        <v>490089.9246704331</v>
      </c>
      <c r="V41" s="13">
        <v>490089.9246704331</v>
      </c>
      <c r="W41" s="13">
        <v>490089.9246704331</v>
      </c>
      <c r="X41" s="13">
        <v>490089.9246704331</v>
      </c>
      <c r="Y41" s="13">
        <v>490089.9246704331</v>
      </c>
      <c r="Z41" s="13">
        <v>490089.9246704331</v>
      </c>
      <c r="AA41" s="13">
        <v>490089.9246704331</v>
      </c>
      <c r="AB41" s="13">
        <v>490089.9246704331</v>
      </c>
      <c r="AC41" s="13">
        <v>490089.9246704331</v>
      </c>
      <c r="AD41" s="13">
        <v>490089.9246704331</v>
      </c>
      <c r="AE41" s="13">
        <v>490089.9246704331</v>
      </c>
      <c r="AF41" s="13">
        <v>490089.9246704331</v>
      </c>
      <c r="AG41" s="13">
        <v>490089.9246704331</v>
      </c>
      <c r="AH41" s="13">
        <v>490089.9246704331</v>
      </c>
      <c r="AI41" s="13">
        <v>490089.9246704331</v>
      </c>
      <c r="AJ41" s="13">
        <v>490089.9246704331</v>
      </c>
      <c r="AK41" s="13">
        <v>490089.9246704331</v>
      </c>
      <c r="AL41" s="13">
        <v>490089.9246704331</v>
      </c>
      <c r="AM41" s="13">
        <v>490089.9246704331</v>
      </c>
      <c r="AN41" s="13">
        <v>490089.9246704331</v>
      </c>
      <c r="AO41" s="13">
        <v>490089.9246704331</v>
      </c>
      <c r="AP41" s="13">
        <v>490089.9246704331</v>
      </c>
      <c r="AQ41" s="13">
        <v>490089.9246704331</v>
      </c>
      <c r="AR41" s="13">
        <v>490089.9246704331</v>
      </c>
      <c r="AS41" s="13">
        <v>490089.9246704331</v>
      </c>
      <c r="AT41" s="13">
        <v>490089.9246704331</v>
      </c>
      <c r="AU41" s="13">
        <v>490089.9246704331</v>
      </c>
      <c r="AV41" s="13">
        <v>490089.9246704331</v>
      </c>
      <c r="AW41" s="13">
        <v>490089.9246704331</v>
      </c>
      <c r="AX41" s="13">
        <v>490089.9246704331</v>
      </c>
      <c r="AY41" s="13">
        <v>490089.9246704331</v>
      </c>
      <c r="AZ41" s="13">
        <v>490089.9246704331</v>
      </c>
      <c r="BA41" s="13">
        <v>490089.9246704331</v>
      </c>
      <c r="BB41" s="13">
        <v>490089.9246704331</v>
      </c>
      <c r="BC41" s="13">
        <v>490089.9246704331</v>
      </c>
      <c r="BD41" s="13">
        <v>490089.9246704331</v>
      </c>
      <c r="BE41" s="13">
        <v>490089.9246704331</v>
      </c>
      <c r="BF41" s="13">
        <v>490089.9246704331</v>
      </c>
      <c r="BG41" s="13">
        <v>490089.9246704331</v>
      </c>
      <c r="BH41" s="13">
        <v>490089.9246704331</v>
      </c>
      <c r="BI41" s="13">
        <v>490089.9246704331</v>
      </c>
      <c r="BJ41" s="13">
        <v>490089.9246704331</v>
      </c>
      <c r="BK41" s="13">
        <v>490089.9246704331</v>
      </c>
      <c r="BL41" s="13">
        <v>490089.9246704331</v>
      </c>
      <c r="BM41" s="13">
        <v>490089.9246704331</v>
      </c>
      <c r="BN41" s="13">
        <v>490089.9246704331</v>
      </c>
      <c r="BO41" s="13">
        <v>490089.9246704331</v>
      </c>
      <c r="BP41" s="13">
        <v>490089.9246704331</v>
      </c>
      <c r="BQ41" s="13">
        <v>490089.9246704331</v>
      </c>
      <c r="BR41" s="13">
        <v>490089.9246704331</v>
      </c>
      <c r="BS41" s="13">
        <v>490089.9246704331</v>
      </c>
      <c r="BT41" s="13">
        <v>490089.9246704331</v>
      </c>
      <c r="BU41" s="13">
        <v>490089.9246704331</v>
      </c>
      <c r="BV41" s="13">
        <v>490089.9246704331</v>
      </c>
      <c r="BW41" s="13">
        <v>490089.9246704331</v>
      </c>
      <c r="BX41" s="13">
        <v>490089.9246704331</v>
      </c>
      <c r="BY41" s="13">
        <v>490089.9246704331</v>
      </c>
      <c r="BZ41" s="13">
        <v>490089.9246704331</v>
      </c>
      <c r="CA41" s="13">
        <v>490089.9246704331</v>
      </c>
      <c r="CB41" s="13">
        <v>490089.9246704331</v>
      </c>
      <c r="CC41" s="13">
        <v>490089.9246704331</v>
      </c>
      <c r="CD41" s="13">
        <v>490089.9246704331</v>
      </c>
      <c r="CE41" s="13">
        <v>490089.9246704331</v>
      </c>
      <c r="CF41" s="13">
        <v>490089.9246704331</v>
      </c>
      <c r="CG41" s="13">
        <v>490089.9246704331</v>
      </c>
      <c r="CH41" s="13">
        <v>490089.9246704331</v>
      </c>
      <c r="CI41" s="13">
        <v>490089.9246704331</v>
      </c>
      <c r="CJ41" s="13">
        <v>490089.9246704331</v>
      </c>
      <c r="CK41" s="13">
        <v>490089.9246704331</v>
      </c>
      <c r="CL41" s="13">
        <v>490089.9246704331</v>
      </c>
      <c r="CM41" s="13">
        <v>490089.9246704331</v>
      </c>
      <c r="CN41" s="13">
        <v>490089.9246704331</v>
      </c>
      <c r="CO41" s="13">
        <v>490089.9246704331</v>
      </c>
      <c r="CP41" s="13">
        <v>490089.9246704331</v>
      </c>
      <c r="CQ41" s="13">
        <v>490089.9246704331</v>
      </c>
      <c r="CR41" s="13">
        <v>490089.9246704331</v>
      </c>
      <c r="CS41" s="13">
        <v>490089.9246704331</v>
      </c>
      <c r="CT41" s="13">
        <v>490089.9246704331</v>
      </c>
      <c r="CU41" s="13">
        <v>490089.9246704331</v>
      </c>
      <c r="CV41" s="13">
        <v>490089.9246704331</v>
      </c>
      <c r="CW41" s="13">
        <v>490089.9246704331</v>
      </c>
      <c r="CX41" s="13">
        <v>490089.9246704331</v>
      </c>
      <c r="CY41" s="13">
        <v>490089.9246704331</v>
      </c>
      <c r="CZ41" s="13">
        <v>490089.9246704331</v>
      </c>
      <c r="DA41" s="13">
        <v>490089.9246704331</v>
      </c>
      <c r="DB41" s="13">
        <v>490089.9246704331</v>
      </c>
      <c r="DC41" s="13">
        <v>490089.9246704331</v>
      </c>
      <c r="DD41" s="13">
        <v>490089.9246704331</v>
      </c>
      <c r="DE41" s="13">
        <v>490089.9246704331</v>
      </c>
      <c r="DF41" s="13">
        <v>490089.9246704331</v>
      </c>
      <c r="DG41" s="13">
        <v>490089.9246704331</v>
      </c>
      <c r="DH41" s="13">
        <v>490089.9246704331</v>
      </c>
      <c r="DI41" s="13">
        <v>490089.9246704331</v>
      </c>
      <c r="DJ41" s="13">
        <v>490089.9246704331</v>
      </c>
      <c r="DK41" s="13">
        <v>490089.9246704331</v>
      </c>
      <c r="DL41" s="13">
        <v>490089.9246704331</v>
      </c>
      <c r="DM41" s="13">
        <v>490089.9246704331</v>
      </c>
      <c r="DN41" s="13">
        <v>490089.9246704331</v>
      </c>
      <c r="DO41" s="13">
        <v>490089.9246704331</v>
      </c>
      <c r="DP41" s="13">
        <v>490089.9246704331</v>
      </c>
      <c r="DQ41" s="13">
        <v>490089.9246704331</v>
      </c>
      <c r="DR41" s="13">
        <v>490089.9246704331</v>
      </c>
      <c r="DS41" s="13">
        <v>490089.9246704331</v>
      </c>
      <c r="DT41" s="13">
        <v>490089.9246704331</v>
      </c>
      <c r="DU41" s="13">
        <v>490089.9246704331</v>
      </c>
    </row>
    <row r="42" spans="1:125" hidden="1" outlineLevel="1" x14ac:dyDescent="0.25">
      <c r="A42" t="s">
        <v>140</v>
      </c>
      <c r="C42" s="12">
        <v>-10692126.865111992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-6694915.2542372886</v>
      </c>
      <c r="M42" s="13">
        <v>0</v>
      </c>
      <c r="N42" s="13">
        <v>0</v>
      </c>
      <c r="O42" s="13">
        <v>-317796.61016949266</v>
      </c>
      <c r="P42" s="13">
        <v>0</v>
      </c>
      <c r="Q42" s="13">
        <v>-7.4505805969238281E-9</v>
      </c>
      <c r="R42" s="13">
        <v>7.4505805969238281E-9</v>
      </c>
      <c r="S42" s="13">
        <v>-1.4901161193847656E-8</v>
      </c>
      <c r="T42" s="13">
        <v>0</v>
      </c>
      <c r="U42" s="13">
        <v>0</v>
      </c>
      <c r="V42" s="13">
        <v>1.4901161193847656E-8</v>
      </c>
      <c r="W42" s="13">
        <v>0</v>
      </c>
      <c r="X42" s="13">
        <v>9.3132257461547852E-10</v>
      </c>
      <c r="Y42" s="13">
        <v>-9.3132257461547852E-10</v>
      </c>
      <c r="Z42" s="13">
        <v>0</v>
      </c>
      <c r="AA42" s="13">
        <v>-333686.44067797065</v>
      </c>
      <c r="AB42" s="13">
        <v>-2.9802322387695313E-8</v>
      </c>
      <c r="AC42" s="13">
        <v>0</v>
      </c>
      <c r="AD42" s="13">
        <v>-2.9802322387695313E-8</v>
      </c>
      <c r="AE42" s="13">
        <v>0</v>
      </c>
      <c r="AF42" s="13">
        <v>2.9802322387695313E-8</v>
      </c>
      <c r="AG42" s="13">
        <v>-2.9802322387695313E-8</v>
      </c>
      <c r="AH42" s="13">
        <v>0</v>
      </c>
      <c r="AI42" s="13">
        <v>0</v>
      </c>
      <c r="AJ42" s="13">
        <v>0</v>
      </c>
      <c r="AK42" s="13">
        <v>-6.1467289924621582E-8</v>
      </c>
      <c r="AL42" s="13">
        <v>0</v>
      </c>
      <c r="AM42" s="13">
        <v>-350370.76271188259</v>
      </c>
      <c r="AN42" s="13">
        <v>0</v>
      </c>
      <c r="AO42" s="13">
        <v>0</v>
      </c>
      <c r="AP42" s="13">
        <v>5.9604644775390625E-8</v>
      </c>
      <c r="AQ42" s="13">
        <v>0</v>
      </c>
      <c r="AR42" s="13">
        <v>0</v>
      </c>
      <c r="AS42" s="13">
        <v>0</v>
      </c>
      <c r="AT42" s="13">
        <v>0</v>
      </c>
      <c r="AU42" s="13">
        <v>5.9604644775390625E-8</v>
      </c>
      <c r="AV42" s="13">
        <v>0</v>
      </c>
      <c r="AW42" s="13">
        <v>0</v>
      </c>
      <c r="AX42" s="13">
        <v>0</v>
      </c>
      <c r="AY42" s="13">
        <v>-367889.30084741116</v>
      </c>
      <c r="AZ42" s="13">
        <v>1.1920928955078125E-7</v>
      </c>
      <c r="BA42" s="13">
        <v>0</v>
      </c>
      <c r="BB42" s="13">
        <v>0</v>
      </c>
      <c r="BC42" s="13">
        <v>1.1920928955078125E-7</v>
      </c>
      <c r="BD42" s="13">
        <v>0</v>
      </c>
      <c r="BE42" s="13">
        <v>0</v>
      </c>
      <c r="BF42" s="13">
        <v>1.1920928955078125E-7</v>
      </c>
      <c r="BG42" s="13">
        <v>0</v>
      </c>
      <c r="BH42" s="13">
        <v>1.1920928955078125E-7</v>
      </c>
      <c r="BI42" s="13">
        <v>3.7252902984619141E-9</v>
      </c>
      <c r="BJ42" s="13">
        <v>0</v>
      </c>
      <c r="BK42" s="13">
        <v>-386283.76588976383</v>
      </c>
      <c r="BL42" s="13">
        <v>-1.1920928955078125E-7</v>
      </c>
      <c r="BM42" s="13">
        <v>0</v>
      </c>
      <c r="BN42" s="13">
        <v>-1.1920928955078125E-7</v>
      </c>
      <c r="BO42" s="13">
        <v>0</v>
      </c>
      <c r="BP42" s="13">
        <v>-1.1920928955078125E-7</v>
      </c>
      <c r="BQ42" s="13">
        <v>0</v>
      </c>
      <c r="BR42" s="13">
        <v>-1.1920928955078125E-7</v>
      </c>
      <c r="BS42" s="13">
        <v>0</v>
      </c>
      <c r="BT42" s="13">
        <v>-1.1920928955078125E-7</v>
      </c>
      <c r="BU42" s="13">
        <v>0</v>
      </c>
      <c r="BV42" s="13">
        <v>-1.1920928955078125E-7</v>
      </c>
      <c r="BW42" s="13">
        <v>-405597.95418429375</v>
      </c>
      <c r="BX42" s="13">
        <v>0</v>
      </c>
      <c r="BY42" s="13">
        <v>0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-425877.85189342499</v>
      </c>
      <c r="CJ42" s="13">
        <v>0</v>
      </c>
      <c r="CK42" s="13">
        <v>0</v>
      </c>
      <c r="CL42" s="13">
        <v>0</v>
      </c>
      <c r="CM42" s="13">
        <v>-2.384185791015625E-7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-447171.74448823929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2.384185791015625E-7</v>
      </c>
      <c r="DD42" s="13">
        <v>0</v>
      </c>
      <c r="DE42" s="13">
        <v>0</v>
      </c>
      <c r="DF42" s="13">
        <v>0</v>
      </c>
      <c r="DG42" s="13">
        <v>-469530.33171248436</v>
      </c>
      <c r="DH42" s="13">
        <v>-2.384185791015625E-7</v>
      </c>
      <c r="DI42" s="13">
        <v>0</v>
      </c>
      <c r="DJ42" s="13">
        <v>0</v>
      </c>
      <c r="DK42" s="13">
        <v>0</v>
      </c>
      <c r="DL42" s="13">
        <v>-2.384185791015625E-7</v>
      </c>
      <c r="DM42" s="13">
        <v>0</v>
      </c>
      <c r="DN42" s="13">
        <v>0</v>
      </c>
      <c r="DO42" s="13">
        <v>-2.384185791015625E-7</v>
      </c>
      <c r="DP42" s="13">
        <v>0</v>
      </c>
      <c r="DQ42" s="13">
        <v>0</v>
      </c>
      <c r="DR42" s="13">
        <v>-2.384185791015625E-7</v>
      </c>
      <c r="DS42" s="13">
        <v>-493006.84829831123</v>
      </c>
      <c r="DT42" s="13">
        <v>0</v>
      </c>
      <c r="DU42" s="13">
        <v>-2.384185791015625E-7</v>
      </c>
    </row>
    <row r="43" spans="1:125" hidden="1" outlineLevel="1" x14ac:dyDescent="0.25">
      <c r="A43" s="93" t="s">
        <v>141</v>
      </c>
      <c r="B43" s="5"/>
      <c r="C43" s="35">
        <v>0</v>
      </c>
      <c r="D43" s="39">
        <v>-7825069.8305084752</v>
      </c>
      <c r="E43" s="39">
        <v>-162457.6271186443</v>
      </c>
      <c r="F43" s="39">
        <v>-162457.6271186443</v>
      </c>
      <c r="G43" s="39">
        <v>-162457.6271186443</v>
      </c>
      <c r="H43" s="39">
        <v>-254822.03389830515</v>
      </c>
      <c r="I43" s="39">
        <v>-228050.84745762683</v>
      </c>
      <c r="J43" s="39">
        <v>-228050.84745762683</v>
      </c>
      <c r="K43" s="39">
        <v>-228050.84745762683</v>
      </c>
      <c r="L43" s="39">
        <v>-1433135.5932203364</v>
      </c>
      <c r="M43" s="39">
        <v>-2697981.3559322041</v>
      </c>
      <c r="N43" s="39">
        <v>476516.94915254228</v>
      </c>
      <c r="O43" s="39">
        <v>419313.55932202935</v>
      </c>
      <c r="P43" s="39">
        <v>505118.64406779781</v>
      </c>
      <c r="Q43" s="39">
        <v>508932.20338983089</v>
      </c>
      <c r="R43" s="39">
        <v>508932.20338983089</v>
      </c>
      <c r="S43" s="39">
        <v>505118.64406779781</v>
      </c>
      <c r="T43" s="39">
        <v>508932.20338982716</v>
      </c>
      <c r="U43" s="39">
        <v>508932.20338983461</v>
      </c>
      <c r="V43" s="39">
        <v>505118.64406780526</v>
      </c>
      <c r="W43" s="39">
        <v>508932.20338982716</v>
      </c>
      <c r="X43" s="39">
        <v>508932.20338983461</v>
      </c>
      <c r="Y43" s="39">
        <v>392145.76271186024</v>
      </c>
      <c r="Z43" s="39">
        <v>508932.20338983089</v>
      </c>
      <c r="AA43" s="39">
        <v>448868.64406779408</v>
      </c>
      <c r="AB43" s="39">
        <v>539154.66101694852</v>
      </c>
      <c r="AC43" s="39">
        <v>542968.22033897787</v>
      </c>
      <c r="AD43" s="39">
        <v>542968.22033897787</v>
      </c>
      <c r="AE43" s="39">
        <v>539154.66101694852</v>
      </c>
      <c r="AF43" s="39">
        <v>542968.22033897787</v>
      </c>
      <c r="AG43" s="39">
        <v>542968.22033897787</v>
      </c>
      <c r="AH43" s="39">
        <v>539154.66101692617</v>
      </c>
      <c r="AI43" s="39">
        <v>542968.22033898532</v>
      </c>
      <c r="AJ43" s="39">
        <v>542968.22033898532</v>
      </c>
      <c r="AK43" s="39">
        <v>426181.77966101468</v>
      </c>
      <c r="AL43" s="39">
        <v>542968.22033900023</v>
      </c>
      <c r="AM43" s="39">
        <v>479901.48305085301</v>
      </c>
      <c r="AN43" s="39">
        <v>243483.17796611786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</row>
    <row r="44" spans="1:125" hidden="1" outlineLevel="1" x14ac:dyDescent="0.25">
      <c r="A44" s="81" t="s">
        <v>142</v>
      </c>
      <c r="B44" s="46"/>
      <c r="C44" s="19">
        <v>280577182.1201483</v>
      </c>
      <c r="D44" s="19">
        <v>-7909629.1525423732</v>
      </c>
      <c r="E44" s="19">
        <v>-162457.6271186443</v>
      </c>
      <c r="F44" s="19">
        <v>-162457.6271186443</v>
      </c>
      <c r="G44" s="19">
        <v>-162457.6271186443</v>
      </c>
      <c r="H44" s="19">
        <v>-254822.03389830515</v>
      </c>
      <c r="I44" s="19">
        <v>-228050.84745762683</v>
      </c>
      <c r="J44" s="19">
        <v>-228050.84745762683</v>
      </c>
      <c r="K44" s="19">
        <v>-228050.84745762683</v>
      </c>
      <c r="L44" s="19">
        <v>-8146375.3792372858</v>
      </c>
      <c r="M44" s="19">
        <v>-1219839.807015067</v>
      </c>
      <c r="N44" s="19">
        <v>2430169.3747645947</v>
      </c>
      <c r="O44" s="19">
        <v>1893878.3684086571</v>
      </c>
      <c r="P44" s="19">
        <v>-3596681.3333333307</v>
      </c>
      <c r="Q44" s="19">
        <v>2376233.714285708</v>
      </c>
      <c r="R44" s="19">
        <v>2094995.6559318241</v>
      </c>
      <c r="S44" s="19">
        <v>2560397.1428571306</v>
      </c>
      <c r="T44" s="19">
        <v>2462490.7540974645</v>
      </c>
      <c r="U44" s="19">
        <v>2143872.8489507716</v>
      </c>
      <c r="V44" s="19">
        <v>2498355.5423190994</v>
      </c>
      <c r="W44" s="19">
        <v>2602783.6256120503</v>
      </c>
      <c r="X44" s="19">
        <v>2317242.9121468985</v>
      </c>
      <c r="Y44" s="19">
        <v>1966086.6041431222</v>
      </c>
      <c r="Z44" s="19">
        <v>2601494.0256120539</v>
      </c>
      <c r="AA44" s="19">
        <v>1928672.4991525356</v>
      </c>
      <c r="AB44" s="19">
        <v>2765178.783804114</v>
      </c>
      <c r="AC44" s="19">
        <v>2785511.6290018796</v>
      </c>
      <c r="AD44" s="19">
        <v>2512909.2895479873</v>
      </c>
      <c r="AE44" s="19">
        <v>2763889.1838041442</v>
      </c>
      <c r="AF44" s="19">
        <v>2784222.0290019088</v>
      </c>
      <c r="AG44" s="19">
        <v>2518088.8765536384</v>
      </c>
      <c r="AH44" s="19">
        <v>2762599.5838041212</v>
      </c>
      <c r="AI44" s="19">
        <v>2782932.4290018859</v>
      </c>
      <c r="AJ44" s="19">
        <v>2523268.4635593249</v>
      </c>
      <c r="AK44" s="19">
        <v>2146235.4075328941</v>
      </c>
      <c r="AL44" s="19">
        <v>2781642.8290019003</v>
      </c>
      <c r="AM44" s="19">
        <v>2115010.5505649596</v>
      </c>
      <c r="AN44" s="19">
        <v>2623183.6465160251</v>
      </c>
      <c r="AO44" s="19">
        <v>2396219.7544256127</v>
      </c>
      <c r="AP44" s="19">
        <v>2149494.1629944104</v>
      </c>
      <c r="AQ44" s="19">
        <v>2378410.8685499076</v>
      </c>
      <c r="AR44" s="19">
        <v>2394930.1544256113</v>
      </c>
      <c r="AS44" s="19">
        <v>2154673.7500000014</v>
      </c>
      <c r="AT44" s="19">
        <v>2377121.2685499061</v>
      </c>
      <c r="AU44" s="19">
        <v>2393640.5544256731</v>
      </c>
      <c r="AV44" s="19">
        <v>2159853.3370056506</v>
      </c>
      <c r="AW44" s="19">
        <v>1873729.9736346509</v>
      </c>
      <c r="AX44" s="19">
        <v>2392350.9544256139</v>
      </c>
      <c r="AY44" s="19">
        <v>1797143.6231638882</v>
      </c>
      <c r="AZ44" s="19">
        <v>2541318.5516008772</v>
      </c>
      <c r="BA44" s="19">
        <v>2557837.8374764617</v>
      </c>
      <c r="BB44" s="19">
        <v>2336988.9940677998</v>
      </c>
      <c r="BC44" s="19">
        <v>2540028.9516008757</v>
      </c>
      <c r="BD44" s="19">
        <v>2556548.237476462</v>
      </c>
      <c r="BE44" s="19">
        <v>2342168.5810734504</v>
      </c>
      <c r="BF44" s="19">
        <v>2538739.3516008761</v>
      </c>
      <c r="BG44" s="19">
        <v>2555258.6374764624</v>
      </c>
      <c r="BH44" s="19">
        <v>2347348.1680792188</v>
      </c>
      <c r="BI44" s="19">
        <v>2035348.0566855036</v>
      </c>
      <c r="BJ44" s="19">
        <v>2553969.0374764609</v>
      </c>
      <c r="BK44" s="19">
        <v>1966243.9891949864</v>
      </c>
      <c r="BL44" s="19">
        <v>2711275.4588040244</v>
      </c>
      <c r="BM44" s="19">
        <v>2727794.7446798491</v>
      </c>
      <c r="BN44" s="19">
        <v>2532822.6492936681</v>
      </c>
      <c r="BO44" s="19">
        <v>2709985.8588041458</v>
      </c>
      <c r="BP44" s="19">
        <v>2726505.1446797284</v>
      </c>
      <c r="BQ44" s="19">
        <v>2538002.2362994379</v>
      </c>
      <c r="BR44" s="19">
        <v>2708696.2588040251</v>
      </c>
      <c r="BS44" s="19">
        <v>2725215.5446798499</v>
      </c>
      <c r="BT44" s="19">
        <v>2543181.8233049698</v>
      </c>
      <c r="BU44" s="19">
        <v>2205304.9638888873</v>
      </c>
      <c r="BV44" s="19">
        <v>2723925.9446797329</v>
      </c>
      <c r="BW44" s="19">
        <v>2142763.4561264422</v>
      </c>
      <c r="BX44" s="19">
        <v>2889988.1313677039</v>
      </c>
      <c r="BY44" s="19">
        <v>2906507.4172434057</v>
      </c>
      <c r="BZ44" s="19">
        <v>2737412.0698799454</v>
      </c>
      <c r="CA44" s="19">
        <v>2888698.5313677024</v>
      </c>
      <c r="CB44" s="19">
        <v>2905217.8172434117</v>
      </c>
      <c r="CC44" s="19">
        <v>2742591.6568855927</v>
      </c>
      <c r="CD44" s="19">
        <v>2887408.9313677046</v>
      </c>
      <c r="CE44" s="19">
        <v>2903928.2172434102</v>
      </c>
      <c r="CF44" s="19">
        <v>2747771.2438912438</v>
      </c>
      <c r="CG44" s="19">
        <v>2384017.6364524476</v>
      </c>
      <c r="CH44" s="19">
        <v>2902638.6172434087</v>
      </c>
      <c r="CI44" s="19">
        <v>2327072.9790034657</v>
      </c>
      <c r="CJ44" s="19">
        <v>3077894.3575594402</v>
      </c>
      <c r="CK44" s="19">
        <v>3094413.6434351462</v>
      </c>
      <c r="CL44" s="19">
        <v>2951195.0440942808</v>
      </c>
      <c r="CM44" s="19">
        <v>3076604.757559197</v>
      </c>
      <c r="CN44" s="19">
        <v>3093124.0434351484</v>
      </c>
      <c r="CO44" s="19">
        <v>2956374.6310999244</v>
      </c>
      <c r="CP44" s="19">
        <v>3075315.157559434</v>
      </c>
      <c r="CQ44" s="19">
        <v>3091834.4434351469</v>
      </c>
      <c r="CR44" s="19">
        <v>2961554.2181055825</v>
      </c>
      <c r="CS44" s="19">
        <v>2571923.8626441807</v>
      </c>
      <c r="CT44" s="19">
        <v>3090544.8434351454</v>
      </c>
      <c r="CU44" s="19">
        <v>2519562.0606229869</v>
      </c>
      <c r="CV44" s="19">
        <v>3275453.8150607701</v>
      </c>
      <c r="CW44" s="19">
        <v>3291973.1009364757</v>
      </c>
      <c r="CX44" s="19">
        <v>3174631.2496182011</v>
      </c>
      <c r="CY44" s="19">
        <v>3274164.2150607686</v>
      </c>
      <c r="CZ44" s="19">
        <v>3290683.5009364742</v>
      </c>
      <c r="DA44" s="19">
        <v>3179810.8366238596</v>
      </c>
      <c r="DB44" s="19">
        <v>3272874.6150607672</v>
      </c>
      <c r="DC44" s="19">
        <v>3289393.9009367111</v>
      </c>
      <c r="DD44" s="19">
        <v>3184990.4236295107</v>
      </c>
      <c r="DE44" s="19">
        <v>2769483.3201455139</v>
      </c>
      <c r="DF44" s="19">
        <v>3288104.3009364787</v>
      </c>
      <c r="DG44" s="19">
        <v>2720639.67892267</v>
      </c>
      <c r="DH44" s="19">
        <v>3483149.1654369179</v>
      </c>
      <c r="DI44" s="19">
        <v>3499668.4513128623</v>
      </c>
      <c r="DJ44" s="19">
        <v>3408203.3480171897</v>
      </c>
      <c r="DK44" s="19">
        <v>3481859.5654371474</v>
      </c>
      <c r="DL44" s="19">
        <v>3498378.8513126224</v>
      </c>
      <c r="DM44" s="19">
        <v>3413382.9350228482</v>
      </c>
      <c r="DN44" s="19">
        <v>3480569.9654371534</v>
      </c>
      <c r="DO44" s="19">
        <v>3497089.2513126209</v>
      </c>
      <c r="DP44" s="19">
        <v>3418562.5220284918</v>
      </c>
      <c r="DQ44" s="19">
        <v>2977178.6705219001</v>
      </c>
      <c r="DR44" s="19">
        <v>3495799.6513126194</v>
      </c>
      <c r="DS44" s="19">
        <v>2930735.2607358312</v>
      </c>
      <c r="DT44" s="19">
        <v>3701487.2033323776</v>
      </c>
      <c r="DU44" s="19">
        <v>3718006.4892078377</v>
      </c>
    </row>
    <row r="45" spans="1:125" hidden="1" outlineLevel="1" x14ac:dyDescent="0.25">
      <c r="A45" s="166" t="s">
        <v>143</v>
      </c>
      <c r="B45" s="46"/>
      <c r="C45" s="19">
        <v>-69566440.677966118</v>
      </c>
      <c r="D45" s="56">
        <v>-43388050.847457632</v>
      </c>
      <c r="E45" s="56">
        <v>-902542.37288135593</v>
      </c>
      <c r="F45" s="56">
        <v>-902542.37288135593</v>
      </c>
      <c r="G45" s="56">
        <v>-902542.37288135593</v>
      </c>
      <c r="H45" s="56">
        <v>-1415677.9661016951</v>
      </c>
      <c r="I45" s="56">
        <v>-1266949.1525423729</v>
      </c>
      <c r="J45" s="56">
        <v>-1266949.1525423729</v>
      </c>
      <c r="K45" s="56">
        <v>-1266949.1525423729</v>
      </c>
      <c r="L45" s="56">
        <v>-1266949.1525423729</v>
      </c>
      <c r="M45" s="56">
        <v>-16987288.135593221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v>0</v>
      </c>
      <c r="CH45" s="56">
        <v>0</v>
      </c>
      <c r="CI45" s="56">
        <v>0</v>
      </c>
      <c r="CJ45" s="56">
        <v>0</v>
      </c>
      <c r="CK45" s="56">
        <v>0</v>
      </c>
      <c r="CL45" s="56">
        <v>0</v>
      </c>
      <c r="CM45" s="56">
        <v>0</v>
      </c>
      <c r="CN45" s="56">
        <v>0</v>
      </c>
      <c r="CO45" s="56">
        <v>0</v>
      </c>
      <c r="CP45" s="56">
        <v>0</v>
      </c>
      <c r="CQ45" s="56">
        <v>0</v>
      </c>
      <c r="CR45" s="56">
        <v>0</v>
      </c>
      <c r="CS45" s="56">
        <v>0</v>
      </c>
      <c r="CT45" s="56">
        <v>0</v>
      </c>
      <c r="CU45" s="56">
        <v>0</v>
      </c>
      <c r="CV45" s="56">
        <v>0</v>
      </c>
      <c r="CW45" s="56">
        <v>0</v>
      </c>
      <c r="CX45" s="56">
        <v>0</v>
      </c>
      <c r="CY45" s="56">
        <v>0</v>
      </c>
      <c r="CZ45" s="56">
        <v>0</v>
      </c>
      <c r="DA45" s="56">
        <v>0</v>
      </c>
      <c r="DB45" s="56">
        <v>0</v>
      </c>
      <c r="DC45" s="56">
        <v>0</v>
      </c>
      <c r="DD45" s="56">
        <v>0</v>
      </c>
      <c r="DE45" s="56">
        <v>0</v>
      </c>
      <c r="DF45" s="56">
        <v>0</v>
      </c>
      <c r="DG45" s="56">
        <v>0</v>
      </c>
      <c r="DH45" s="56">
        <v>0</v>
      </c>
      <c r="DI45" s="56">
        <v>0</v>
      </c>
      <c r="DJ45" s="56">
        <v>0</v>
      </c>
      <c r="DK45" s="56">
        <v>0</v>
      </c>
      <c r="DL45" s="56">
        <v>0</v>
      </c>
      <c r="DM45" s="56">
        <v>0</v>
      </c>
      <c r="DN45" s="56">
        <v>0</v>
      </c>
      <c r="DO45" s="56">
        <v>0</v>
      </c>
      <c r="DP45" s="56">
        <v>0</v>
      </c>
      <c r="DQ45" s="56">
        <v>0</v>
      </c>
      <c r="DR45" s="56">
        <v>0</v>
      </c>
      <c r="DS45" s="56">
        <v>0</v>
      </c>
      <c r="DT45" s="56">
        <v>0</v>
      </c>
      <c r="DU45" s="56">
        <v>0</v>
      </c>
    </row>
    <row r="46" spans="1:125" hidden="1" outlineLevel="1" x14ac:dyDescent="0.25">
      <c r="A46" s="81" t="s">
        <v>144</v>
      </c>
      <c r="B46" s="46"/>
      <c r="C46" s="19">
        <v>211010741.44218227</v>
      </c>
      <c r="D46" s="19">
        <v>-51297680.000000007</v>
      </c>
      <c r="E46" s="19">
        <v>-1065000.0000000002</v>
      </c>
      <c r="F46" s="19">
        <v>-1065000.0000000002</v>
      </c>
      <c r="G46" s="19">
        <v>-1065000.0000000002</v>
      </c>
      <c r="H46" s="19">
        <v>-1670500.0000000002</v>
      </c>
      <c r="I46" s="19">
        <v>-1494999.9999999998</v>
      </c>
      <c r="J46" s="19">
        <v>-1494999.9999999998</v>
      </c>
      <c r="K46" s="19">
        <v>-1494999.9999999998</v>
      </c>
      <c r="L46" s="19">
        <v>-9413324.531779658</v>
      </c>
      <c r="M46" s="19">
        <v>-18207127.942608289</v>
      </c>
      <c r="N46" s="19">
        <v>2430169.3747645947</v>
      </c>
      <c r="O46" s="19">
        <v>1893878.3684086571</v>
      </c>
      <c r="P46" s="19">
        <v>-3596681.3333333307</v>
      </c>
      <c r="Q46" s="19">
        <v>2376233.714285708</v>
      </c>
      <c r="R46" s="19">
        <v>2094995.6559318241</v>
      </c>
      <c r="S46" s="19">
        <v>2560397.1428571306</v>
      </c>
      <c r="T46" s="19">
        <v>2462490.7540974645</v>
      </c>
      <c r="U46" s="19">
        <v>2143872.8489507716</v>
      </c>
      <c r="V46" s="19">
        <v>2498355.5423190994</v>
      </c>
      <c r="W46" s="19">
        <v>2602783.6256120503</v>
      </c>
      <c r="X46" s="19">
        <v>2317242.9121468985</v>
      </c>
      <c r="Y46" s="19">
        <v>1966086.6041431222</v>
      </c>
      <c r="Z46" s="19">
        <v>2601494.0256120539</v>
      </c>
      <c r="AA46" s="19">
        <v>1928672.4991525356</v>
      </c>
      <c r="AB46" s="19">
        <v>2765178.783804114</v>
      </c>
      <c r="AC46" s="19">
        <v>2785511.6290018796</v>
      </c>
      <c r="AD46" s="19">
        <v>2512909.2895479873</v>
      </c>
      <c r="AE46" s="19">
        <v>2763889.1838041442</v>
      </c>
      <c r="AF46" s="19">
        <v>2784222.0290019088</v>
      </c>
      <c r="AG46" s="19">
        <v>2518088.8765536384</v>
      </c>
      <c r="AH46" s="19">
        <v>2762599.5838041212</v>
      </c>
      <c r="AI46" s="19">
        <v>2782932.4290018859</v>
      </c>
      <c r="AJ46" s="19">
        <v>2523268.4635593249</v>
      </c>
      <c r="AK46" s="19">
        <v>2146235.4075328941</v>
      </c>
      <c r="AL46" s="19">
        <v>2781642.8290019003</v>
      </c>
      <c r="AM46" s="19">
        <v>2115010.5505649596</v>
      </c>
      <c r="AN46" s="19">
        <v>2623183.6465160251</v>
      </c>
      <c r="AO46" s="19">
        <v>2396219.7544256127</v>
      </c>
      <c r="AP46" s="19">
        <v>2149494.1629944104</v>
      </c>
      <c r="AQ46" s="19">
        <v>2378410.8685499076</v>
      </c>
      <c r="AR46" s="19">
        <v>2394930.1544256113</v>
      </c>
      <c r="AS46" s="19">
        <v>2154673.7500000014</v>
      </c>
      <c r="AT46" s="19">
        <v>2377121.2685499061</v>
      </c>
      <c r="AU46" s="19">
        <v>2393640.5544256731</v>
      </c>
      <c r="AV46" s="19">
        <v>2159853.3370056506</v>
      </c>
      <c r="AW46" s="19">
        <v>1873729.9736346509</v>
      </c>
      <c r="AX46" s="19">
        <v>2392350.9544256139</v>
      </c>
      <c r="AY46" s="19">
        <v>1797143.6231638882</v>
      </c>
      <c r="AZ46" s="19">
        <v>2541318.5516008772</v>
      </c>
      <c r="BA46" s="19">
        <v>2557837.8374764617</v>
      </c>
      <c r="BB46" s="19">
        <v>2336988.9940677998</v>
      </c>
      <c r="BC46" s="19">
        <v>2540028.9516008757</v>
      </c>
      <c r="BD46" s="19">
        <v>2556548.237476462</v>
      </c>
      <c r="BE46" s="19">
        <v>2342168.5810734504</v>
      </c>
      <c r="BF46" s="19">
        <v>2538739.3516008761</v>
      </c>
      <c r="BG46" s="19">
        <v>2555258.6374764624</v>
      </c>
      <c r="BH46" s="19">
        <v>2347348.1680792188</v>
      </c>
      <c r="BI46" s="19">
        <v>2035348.0566855036</v>
      </c>
      <c r="BJ46" s="19">
        <v>2553969.0374764609</v>
      </c>
      <c r="BK46" s="19">
        <v>1966243.9891949864</v>
      </c>
      <c r="BL46" s="19">
        <v>2711275.4588040244</v>
      </c>
      <c r="BM46" s="19">
        <v>2727794.7446798491</v>
      </c>
      <c r="BN46" s="19">
        <v>2532822.6492936681</v>
      </c>
      <c r="BO46" s="19">
        <v>2709985.8588041458</v>
      </c>
      <c r="BP46" s="19">
        <v>2726505.1446797284</v>
      </c>
      <c r="BQ46" s="19">
        <v>2538002.2362994379</v>
      </c>
      <c r="BR46" s="19">
        <v>2708696.2588040251</v>
      </c>
      <c r="BS46" s="19">
        <v>2725215.5446798499</v>
      </c>
      <c r="BT46" s="19">
        <v>2543181.8233049698</v>
      </c>
      <c r="BU46" s="19">
        <v>2205304.9638888873</v>
      </c>
      <c r="BV46" s="19">
        <v>2723925.9446797329</v>
      </c>
      <c r="BW46" s="19">
        <v>2142763.4561264422</v>
      </c>
      <c r="BX46" s="19">
        <v>2889988.1313677039</v>
      </c>
      <c r="BY46" s="19">
        <v>2906507.4172434057</v>
      </c>
      <c r="BZ46" s="19">
        <v>2737412.0698799454</v>
      </c>
      <c r="CA46" s="19">
        <v>2888698.5313677024</v>
      </c>
      <c r="CB46" s="19">
        <v>2905217.8172434117</v>
      </c>
      <c r="CC46" s="19">
        <v>2742591.6568855927</v>
      </c>
      <c r="CD46" s="19">
        <v>2887408.9313677046</v>
      </c>
      <c r="CE46" s="19">
        <v>2903928.2172434102</v>
      </c>
      <c r="CF46" s="19">
        <v>2747771.2438912438</v>
      </c>
      <c r="CG46" s="19">
        <v>2384017.6364524476</v>
      </c>
      <c r="CH46" s="19">
        <v>2902638.6172434087</v>
      </c>
      <c r="CI46" s="19">
        <v>2327072.9790034657</v>
      </c>
      <c r="CJ46" s="19">
        <v>3077894.3575594402</v>
      </c>
      <c r="CK46" s="19">
        <v>3094413.6434351462</v>
      </c>
      <c r="CL46" s="19">
        <v>2951195.0440942808</v>
      </c>
      <c r="CM46" s="19">
        <v>3076604.757559197</v>
      </c>
      <c r="CN46" s="19">
        <v>3093124.0434351484</v>
      </c>
      <c r="CO46" s="19">
        <v>2956374.6310999244</v>
      </c>
      <c r="CP46" s="19">
        <v>3075315.157559434</v>
      </c>
      <c r="CQ46" s="19">
        <v>3091834.4434351469</v>
      </c>
      <c r="CR46" s="19">
        <v>2961554.2181055825</v>
      </c>
      <c r="CS46" s="19">
        <v>2571923.8626441807</v>
      </c>
      <c r="CT46" s="19">
        <v>3090544.8434351454</v>
      </c>
      <c r="CU46" s="19">
        <v>2519562.0606229869</v>
      </c>
      <c r="CV46" s="19">
        <v>3275453.8150607701</v>
      </c>
      <c r="CW46" s="19">
        <v>3291973.1009364757</v>
      </c>
      <c r="CX46" s="19">
        <v>3174631.2496182011</v>
      </c>
      <c r="CY46" s="19">
        <v>3274164.2150607686</v>
      </c>
      <c r="CZ46" s="19">
        <v>3290683.5009364742</v>
      </c>
      <c r="DA46" s="19">
        <v>3179810.8366238596</v>
      </c>
      <c r="DB46" s="19">
        <v>3272874.6150607672</v>
      </c>
      <c r="DC46" s="19">
        <v>3289393.9009367111</v>
      </c>
      <c r="DD46" s="19">
        <v>3184990.4236295107</v>
      </c>
      <c r="DE46" s="19">
        <v>2769483.3201455139</v>
      </c>
      <c r="DF46" s="19">
        <v>3288104.3009364787</v>
      </c>
      <c r="DG46" s="19">
        <v>2720639.67892267</v>
      </c>
      <c r="DH46" s="19">
        <v>3483149.1654369179</v>
      </c>
      <c r="DI46" s="19">
        <v>3499668.4513128623</v>
      </c>
      <c r="DJ46" s="19">
        <v>3408203.3480171897</v>
      </c>
      <c r="DK46" s="19">
        <v>3481859.5654371474</v>
      </c>
      <c r="DL46" s="19">
        <v>3498378.8513126224</v>
      </c>
      <c r="DM46" s="19">
        <v>3413382.9350228482</v>
      </c>
      <c r="DN46" s="19">
        <v>3480569.9654371534</v>
      </c>
      <c r="DO46" s="19">
        <v>3497089.2513126209</v>
      </c>
      <c r="DP46" s="19">
        <v>3418562.5220284918</v>
      </c>
      <c r="DQ46" s="19">
        <v>2977178.6705219001</v>
      </c>
      <c r="DR46" s="19">
        <v>3495799.6513126194</v>
      </c>
      <c r="DS46" s="19">
        <v>2930735.2607358312</v>
      </c>
      <c r="DT46" s="19">
        <v>3701487.2033323776</v>
      </c>
      <c r="DU46" s="19">
        <v>3718006.4892078377</v>
      </c>
    </row>
    <row r="47" spans="1:125" hidden="1" outlineLevel="1" x14ac:dyDescent="0.25">
      <c r="A47" t="s">
        <v>145</v>
      </c>
      <c r="C47" s="12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0</v>
      </c>
      <c r="CC47" s="13">
        <v>0</v>
      </c>
      <c r="CD47" s="13">
        <v>0</v>
      </c>
      <c r="CE47" s="13">
        <v>0</v>
      </c>
      <c r="CF47" s="13">
        <v>0</v>
      </c>
      <c r="CG47" s="13">
        <v>0</v>
      </c>
      <c r="CH47" s="13">
        <v>0</v>
      </c>
      <c r="CI47" s="13">
        <v>0</v>
      </c>
      <c r="CJ47" s="13">
        <v>0</v>
      </c>
      <c r="CK47" s="13">
        <v>0</v>
      </c>
      <c r="CL47" s="13">
        <v>0</v>
      </c>
      <c r="CM47" s="13">
        <v>0</v>
      </c>
      <c r="CN47" s="13">
        <v>0</v>
      </c>
      <c r="CO47" s="13">
        <v>0</v>
      </c>
      <c r="CP47" s="13">
        <v>0</v>
      </c>
      <c r="CQ47" s="13">
        <v>0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0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  <c r="DT47" s="13">
        <v>0</v>
      </c>
      <c r="DU47" s="13">
        <v>0</v>
      </c>
    </row>
    <row r="48" spans="1:125" hidden="1" outlineLevel="1" x14ac:dyDescent="0.25">
      <c r="A48" s="93" t="s">
        <v>146</v>
      </c>
      <c r="B48" s="5"/>
      <c r="C48" s="35">
        <v>-1.1175870895385742E-8</v>
      </c>
      <c r="D48" s="39">
        <v>52300000</v>
      </c>
      <c r="E48" s="39">
        <v>900000</v>
      </c>
      <c r="F48" s="39">
        <v>1100000</v>
      </c>
      <c r="G48" s="39">
        <v>900000</v>
      </c>
      <c r="H48" s="39">
        <v>2200000</v>
      </c>
      <c r="I48" s="39">
        <v>1600000</v>
      </c>
      <c r="J48" s="39">
        <v>1100000</v>
      </c>
      <c r="K48" s="39">
        <v>1500000</v>
      </c>
      <c r="L48" s="39">
        <v>9900000</v>
      </c>
      <c r="M48" s="39">
        <v>16800000</v>
      </c>
      <c r="N48" s="39">
        <v>0</v>
      </c>
      <c r="O48" s="39">
        <v>0</v>
      </c>
      <c r="P48" s="39">
        <v>-12614285.714285715</v>
      </c>
      <c r="Q48" s="39">
        <v>-12614285.714285715</v>
      </c>
      <c r="R48" s="39">
        <v>-12614285.714285715</v>
      </c>
      <c r="S48" s="39">
        <v>-12614285.714285715</v>
      </c>
      <c r="T48" s="39">
        <v>-12614285.714285715</v>
      </c>
      <c r="U48" s="39">
        <v>-12614285.714285715</v>
      </c>
      <c r="V48" s="39">
        <v>-12614285.714285715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39">
        <v>0</v>
      </c>
      <c r="DS48" s="39">
        <v>0</v>
      </c>
      <c r="DT48" s="39">
        <v>0</v>
      </c>
      <c r="DU48" s="39">
        <v>0</v>
      </c>
    </row>
    <row r="49" spans="1:125" hidden="1" outlineLevel="1" x14ac:dyDescent="0.25">
      <c r="A49" s="190" t="s">
        <v>55</v>
      </c>
      <c r="B49" s="191"/>
      <c r="C49" s="192">
        <v>211010741.44218221</v>
      </c>
      <c r="D49" s="192">
        <v>1002319.9999999925</v>
      </c>
      <c r="E49" s="192">
        <v>-165000.00000000023</v>
      </c>
      <c r="F49" s="192">
        <v>34999.999999999767</v>
      </c>
      <c r="G49" s="192">
        <v>-165000.00000000023</v>
      </c>
      <c r="H49" s="192">
        <v>529499.99999999977</v>
      </c>
      <c r="I49" s="192">
        <v>105000.00000000023</v>
      </c>
      <c r="J49" s="192">
        <v>-394999.99999999977</v>
      </c>
      <c r="K49" s="192">
        <v>5000.0000000002328</v>
      </c>
      <c r="L49" s="192">
        <v>486675.46822034195</v>
      </c>
      <c r="M49" s="192">
        <v>-1407127.9426082894</v>
      </c>
      <c r="N49" s="192">
        <v>2430169.3747645947</v>
      </c>
      <c r="O49" s="192">
        <v>1893878.3684086571</v>
      </c>
      <c r="P49" s="192">
        <v>-16210967.047619045</v>
      </c>
      <c r="Q49" s="192">
        <v>-10238052.000000007</v>
      </c>
      <c r="R49" s="192">
        <v>-10519290.05835389</v>
      </c>
      <c r="S49" s="192">
        <v>-10053888.571428584</v>
      </c>
      <c r="T49" s="192">
        <v>-10151794.960188251</v>
      </c>
      <c r="U49" s="192">
        <v>-10470412.865334943</v>
      </c>
      <c r="V49" s="192">
        <v>-10115930.171966616</v>
      </c>
      <c r="W49" s="192">
        <v>2602783.6256120503</v>
      </c>
      <c r="X49" s="192">
        <v>2317242.9121468985</v>
      </c>
      <c r="Y49" s="192">
        <v>1966086.6041431222</v>
      </c>
      <c r="Z49" s="192">
        <v>2601494.0256120539</v>
      </c>
      <c r="AA49" s="192">
        <v>1928672.4991525356</v>
      </c>
      <c r="AB49" s="192">
        <v>2765178.783804114</v>
      </c>
      <c r="AC49" s="192">
        <v>2785511.6290018796</v>
      </c>
      <c r="AD49" s="192">
        <v>2512909.2895479873</v>
      </c>
      <c r="AE49" s="192">
        <v>2763889.1838041442</v>
      </c>
      <c r="AF49" s="192">
        <v>2784222.0290019088</v>
      </c>
      <c r="AG49" s="192">
        <v>2518088.8765536384</v>
      </c>
      <c r="AH49" s="192">
        <v>2762599.5838041212</v>
      </c>
      <c r="AI49" s="192">
        <v>2782932.4290018859</v>
      </c>
      <c r="AJ49" s="192">
        <v>2523268.4635593249</v>
      </c>
      <c r="AK49" s="192">
        <v>2146235.4075328941</v>
      </c>
      <c r="AL49" s="192">
        <v>2781642.8290019003</v>
      </c>
      <c r="AM49" s="192">
        <v>2115010.5505649596</v>
      </c>
      <c r="AN49" s="192">
        <v>2623183.6465160251</v>
      </c>
      <c r="AO49" s="192">
        <v>2396219.7544256127</v>
      </c>
      <c r="AP49" s="192">
        <v>2149494.1629944104</v>
      </c>
      <c r="AQ49" s="192">
        <v>2378410.8685499076</v>
      </c>
      <c r="AR49" s="192">
        <v>2394930.1544256113</v>
      </c>
      <c r="AS49" s="192">
        <v>2154673.7500000014</v>
      </c>
      <c r="AT49" s="192">
        <v>2377121.2685499061</v>
      </c>
      <c r="AU49" s="192">
        <v>2393640.5544256731</v>
      </c>
      <c r="AV49" s="192">
        <v>2159853.3370056506</v>
      </c>
      <c r="AW49" s="192">
        <v>1873729.9736346509</v>
      </c>
      <c r="AX49" s="192">
        <v>2392350.9544256139</v>
      </c>
      <c r="AY49" s="192">
        <v>1797143.6231638882</v>
      </c>
      <c r="AZ49" s="192">
        <v>2541318.5516008772</v>
      </c>
      <c r="BA49" s="192">
        <v>2557837.8374764617</v>
      </c>
      <c r="BB49" s="192">
        <v>2336988.9940677998</v>
      </c>
      <c r="BC49" s="192">
        <v>2540028.9516008757</v>
      </c>
      <c r="BD49" s="192">
        <v>2556548.237476462</v>
      </c>
      <c r="BE49" s="192">
        <v>2342168.5810734504</v>
      </c>
      <c r="BF49" s="192">
        <v>2538739.3516008761</v>
      </c>
      <c r="BG49" s="192">
        <v>2555258.6374764624</v>
      </c>
      <c r="BH49" s="192">
        <v>2347348.1680792188</v>
      </c>
      <c r="BI49" s="192">
        <v>2035348.0566855036</v>
      </c>
      <c r="BJ49" s="192">
        <v>2553969.0374764609</v>
      </c>
      <c r="BK49" s="192">
        <v>1966243.9891949864</v>
      </c>
      <c r="BL49" s="192">
        <v>2711275.4588040244</v>
      </c>
      <c r="BM49" s="192">
        <v>2727794.7446798491</v>
      </c>
      <c r="BN49" s="192">
        <v>2532822.6492936681</v>
      </c>
      <c r="BO49" s="192">
        <v>2709985.8588041458</v>
      </c>
      <c r="BP49" s="192">
        <v>2726505.1446797284</v>
      </c>
      <c r="BQ49" s="192">
        <v>2538002.2362994379</v>
      </c>
      <c r="BR49" s="192">
        <v>2708696.2588040251</v>
      </c>
      <c r="BS49" s="192">
        <v>2725215.5446798499</v>
      </c>
      <c r="BT49" s="192">
        <v>2543181.8233049698</v>
      </c>
      <c r="BU49" s="192">
        <v>2205304.9638888873</v>
      </c>
      <c r="BV49" s="192">
        <v>2723925.9446797329</v>
      </c>
      <c r="BW49" s="192">
        <v>2142763.4561264422</v>
      </c>
      <c r="BX49" s="192">
        <v>2889988.1313677039</v>
      </c>
      <c r="BY49" s="192">
        <v>2906507.4172434057</v>
      </c>
      <c r="BZ49" s="192">
        <v>2737412.0698799454</v>
      </c>
      <c r="CA49" s="192">
        <v>2888698.5313677024</v>
      </c>
      <c r="CB49" s="192">
        <v>2905217.8172434117</v>
      </c>
      <c r="CC49" s="192">
        <v>2742591.6568855927</v>
      </c>
      <c r="CD49" s="192">
        <v>2887408.9313677046</v>
      </c>
      <c r="CE49" s="192">
        <v>2903928.2172434102</v>
      </c>
      <c r="CF49" s="192">
        <v>2747771.2438912438</v>
      </c>
      <c r="CG49" s="192">
        <v>2384017.6364524476</v>
      </c>
      <c r="CH49" s="192">
        <v>2902638.6172434087</v>
      </c>
      <c r="CI49" s="192">
        <v>2327072.9790034657</v>
      </c>
      <c r="CJ49" s="192">
        <v>3077894.3575594402</v>
      </c>
      <c r="CK49" s="192">
        <v>3094413.6434351462</v>
      </c>
      <c r="CL49" s="192">
        <v>2951195.0440942808</v>
      </c>
      <c r="CM49" s="192">
        <v>3076604.757559197</v>
      </c>
      <c r="CN49" s="192">
        <v>3093124.0434351484</v>
      </c>
      <c r="CO49" s="192">
        <v>2956374.6310999244</v>
      </c>
      <c r="CP49" s="192">
        <v>3075315.157559434</v>
      </c>
      <c r="CQ49" s="192">
        <v>3091834.4434351469</v>
      </c>
      <c r="CR49" s="192">
        <v>2961554.2181055825</v>
      </c>
      <c r="CS49" s="192">
        <v>2571923.8626441807</v>
      </c>
      <c r="CT49" s="192">
        <v>3090544.8434351454</v>
      </c>
      <c r="CU49" s="192">
        <v>2519562.0606229869</v>
      </c>
      <c r="CV49" s="192">
        <v>3275453.8150607701</v>
      </c>
      <c r="CW49" s="192">
        <v>3291973.1009364757</v>
      </c>
      <c r="CX49" s="192">
        <v>3174631.2496182011</v>
      </c>
      <c r="CY49" s="192">
        <v>3274164.2150607686</v>
      </c>
      <c r="CZ49" s="192">
        <v>3290683.5009364742</v>
      </c>
      <c r="DA49" s="192">
        <v>3179810.8366238596</v>
      </c>
      <c r="DB49" s="192">
        <v>3272874.6150607672</v>
      </c>
      <c r="DC49" s="192">
        <v>3289393.9009367111</v>
      </c>
      <c r="DD49" s="192">
        <v>3184990.4236295107</v>
      </c>
      <c r="DE49" s="192">
        <v>2769483.3201455139</v>
      </c>
      <c r="DF49" s="192">
        <v>3288104.3009364787</v>
      </c>
      <c r="DG49" s="192">
        <v>2720639.67892267</v>
      </c>
      <c r="DH49" s="192">
        <v>3483149.1654369179</v>
      </c>
      <c r="DI49" s="192">
        <v>3499668.4513128623</v>
      </c>
      <c r="DJ49" s="192">
        <v>3408203.3480171897</v>
      </c>
      <c r="DK49" s="192">
        <v>3481859.5654371474</v>
      </c>
      <c r="DL49" s="192">
        <v>3498378.8513126224</v>
      </c>
      <c r="DM49" s="192">
        <v>3413382.9350228482</v>
      </c>
      <c r="DN49" s="192">
        <v>3480569.9654371534</v>
      </c>
      <c r="DO49" s="192">
        <v>3497089.2513126209</v>
      </c>
      <c r="DP49" s="192">
        <v>3418562.5220284918</v>
      </c>
      <c r="DQ49" s="192">
        <v>2977178.6705219001</v>
      </c>
      <c r="DR49" s="192">
        <v>3495799.6513126194</v>
      </c>
      <c r="DS49" s="192">
        <v>2930735.2607358312</v>
      </c>
      <c r="DT49" s="192">
        <v>3701487.2033323776</v>
      </c>
      <c r="DU49" s="193">
        <v>3718006.4892078377</v>
      </c>
    </row>
    <row r="50" spans="1:125" s="181" customFormat="1" ht="12.75" hidden="1" outlineLevel="1" x14ac:dyDescent="0.25">
      <c r="A50" s="180"/>
      <c r="C50" s="182">
        <v>1.4768447726964951E-6</v>
      </c>
      <c r="D50" s="183">
        <v>7.4505805969238281E-9</v>
      </c>
      <c r="E50" s="183">
        <v>2.3283064365386963E-10</v>
      </c>
      <c r="F50" s="183">
        <v>2.3283064365386963E-10</v>
      </c>
      <c r="G50" s="183">
        <v>2.3283064365386963E-10</v>
      </c>
      <c r="H50" s="183">
        <v>0</v>
      </c>
      <c r="I50" s="183">
        <v>-2.3283064365386963E-10</v>
      </c>
      <c r="J50" s="183">
        <v>0</v>
      </c>
      <c r="K50" s="183">
        <v>-2.3283064365386963E-10</v>
      </c>
      <c r="L50" s="183">
        <v>-3.7252902984619141E-9</v>
      </c>
      <c r="M50" s="183">
        <v>0</v>
      </c>
      <c r="N50" s="183">
        <v>0</v>
      </c>
      <c r="O50" s="183">
        <v>6.9849193096160889E-9</v>
      </c>
      <c r="P50" s="183">
        <v>0</v>
      </c>
      <c r="Q50" s="183">
        <v>0</v>
      </c>
      <c r="R50" s="183">
        <v>0</v>
      </c>
      <c r="S50" s="183">
        <v>0</v>
      </c>
      <c r="T50" s="183">
        <v>0</v>
      </c>
      <c r="U50" s="183">
        <v>0</v>
      </c>
      <c r="V50" s="183">
        <v>-2.4214386940002441E-8</v>
      </c>
      <c r="W50" s="183">
        <v>0</v>
      </c>
      <c r="X50" s="183">
        <v>-5.1222741603851318E-9</v>
      </c>
      <c r="Y50" s="183">
        <v>2.7939677238464355E-9</v>
      </c>
      <c r="Z50" s="183">
        <v>0</v>
      </c>
      <c r="AA50" s="183">
        <v>6.9849193096160889E-9</v>
      </c>
      <c r="AB50" s="183">
        <v>2.7939677238464355E-8</v>
      </c>
      <c r="AC50" s="183">
        <v>4.1909515857696533E-9</v>
      </c>
      <c r="AD50" s="183">
        <v>3.5390257835388184E-8</v>
      </c>
      <c r="AE50" s="183">
        <v>0</v>
      </c>
      <c r="AF50" s="183">
        <v>-2.5611370801925659E-8</v>
      </c>
      <c r="AG50" s="183">
        <v>3.4924596548080444E-8</v>
      </c>
      <c r="AH50" s="183">
        <v>2.0489096641540527E-8</v>
      </c>
      <c r="AI50" s="183">
        <v>0</v>
      </c>
      <c r="AJ50" s="183">
        <v>0</v>
      </c>
      <c r="AK50" s="183">
        <v>6.1467289924621582E-8</v>
      </c>
      <c r="AL50" s="183">
        <v>-1.8160790205001831E-8</v>
      </c>
      <c r="AM50" s="183">
        <v>1.3038516044616699E-8</v>
      </c>
      <c r="AN50" s="183">
        <v>0</v>
      </c>
      <c r="AO50" s="183">
        <v>-1.0710209608078003E-8</v>
      </c>
      <c r="AP50" s="183">
        <v>-6.9383531808853149E-8</v>
      </c>
      <c r="AQ50" s="183">
        <v>0</v>
      </c>
      <c r="AR50" s="183">
        <v>-1.0710209608078003E-8</v>
      </c>
      <c r="AS50" s="183">
        <v>-9.7788870334625244E-9</v>
      </c>
      <c r="AT50" s="183">
        <v>0</v>
      </c>
      <c r="AU50" s="183">
        <v>-7.0314854383468628E-8</v>
      </c>
      <c r="AV50" s="183">
        <v>-9.7788870334625244E-9</v>
      </c>
      <c r="AW50" s="183">
        <v>-7.4505805969238281E-9</v>
      </c>
      <c r="AX50" s="183">
        <v>-1.0710209608078003E-8</v>
      </c>
      <c r="AY50" s="183">
        <v>-5.4016709327697754E-8</v>
      </c>
      <c r="AZ50" s="183">
        <v>-1.2107193470001221E-7</v>
      </c>
      <c r="BA50" s="183">
        <v>4.1909515857696533E-9</v>
      </c>
      <c r="BB50" s="183">
        <v>5.1222741603851318E-9</v>
      </c>
      <c r="BC50" s="183">
        <v>-1.2107193470001221E-7</v>
      </c>
      <c r="BD50" s="183">
        <v>4.1909515857696533E-9</v>
      </c>
      <c r="BE50" s="183">
        <v>5.5879354476928711E-9</v>
      </c>
      <c r="BF50" s="183">
        <v>-1.8067657947540283E-7</v>
      </c>
      <c r="BG50" s="183">
        <v>4.1909515857696533E-9</v>
      </c>
      <c r="BH50" s="183">
        <v>-1.1408701539039612E-7</v>
      </c>
      <c r="BI50" s="183">
        <v>-2.6077032089233398E-8</v>
      </c>
      <c r="BJ50" s="183">
        <v>4.1909515857696533E-9</v>
      </c>
      <c r="BK50" s="183">
        <v>-5.4016709327697754E-8</v>
      </c>
      <c r="BL50" s="183">
        <v>1.4714896678924561E-7</v>
      </c>
      <c r="BM50" s="183">
        <v>4.1909515857696533E-9</v>
      </c>
      <c r="BN50" s="183">
        <v>1.2479722499847412E-7</v>
      </c>
      <c r="BO50" s="183">
        <v>-3.166496753692627E-8</v>
      </c>
      <c r="BP50" s="183">
        <v>1.234002411365509E-7</v>
      </c>
      <c r="BQ50" s="183">
        <v>5.5879354476928711E-9</v>
      </c>
      <c r="BR50" s="183">
        <v>1.4714896678924561E-7</v>
      </c>
      <c r="BS50" s="183">
        <v>4.1909515857696533E-9</v>
      </c>
      <c r="BT50" s="183">
        <v>1.2479722499847412E-7</v>
      </c>
      <c r="BU50" s="183">
        <v>-2.2351741790771484E-8</v>
      </c>
      <c r="BV50" s="183">
        <v>1.234002411365509E-7</v>
      </c>
      <c r="BW50" s="183">
        <v>-5.4016709327697754E-8</v>
      </c>
      <c r="BX50" s="183">
        <v>5.029141902923584E-8</v>
      </c>
      <c r="BY50" s="183">
        <v>2.6542693376541138E-8</v>
      </c>
      <c r="BZ50" s="183">
        <v>2.7939677238464355E-8</v>
      </c>
      <c r="CA50" s="183">
        <v>-9.3132257461547852E-9</v>
      </c>
      <c r="CB50" s="183">
        <v>2.6542693376541138E-8</v>
      </c>
      <c r="CC50" s="183">
        <v>2.7939677238464355E-8</v>
      </c>
      <c r="CD50" s="183">
        <v>5.029141902923584E-8</v>
      </c>
      <c r="CE50" s="183">
        <v>2.6542693376541138E-8</v>
      </c>
      <c r="CF50" s="183">
        <v>2.7939677238464355E-8</v>
      </c>
      <c r="CG50" s="183">
        <v>0</v>
      </c>
      <c r="CH50" s="183">
        <v>2.6542693376541138E-8</v>
      </c>
      <c r="CI50" s="183">
        <v>-9.4994902610778809E-8</v>
      </c>
      <c r="CJ50" s="183">
        <v>-3.4924596548080444E-8</v>
      </c>
      <c r="CK50" s="183">
        <v>3.0267983675003052E-8</v>
      </c>
      <c r="CL50" s="183">
        <v>3.166496753692627E-8</v>
      </c>
      <c r="CM50" s="183">
        <v>2.9243528842926025E-7</v>
      </c>
      <c r="CN50" s="183">
        <v>3.0267983675003052E-8</v>
      </c>
      <c r="CO50" s="183">
        <v>3.166496753692627E-8</v>
      </c>
      <c r="CP50" s="183">
        <v>-5.5879354476928711E-9</v>
      </c>
      <c r="CQ50" s="183">
        <v>3.0267983675003052E-8</v>
      </c>
      <c r="CR50" s="183">
        <v>3.166496753692627E-8</v>
      </c>
      <c r="CS50" s="183">
        <v>6.3329935073852539E-8</v>
      </c>
      <c r="CT50" s="183">
        <v>3.0267983675003052E-8</v>
      </c>
      <c r="CU50" s="183">
        <v>8.0093741416931152E-8</v>
      </c>
      <c r="CV50" s="183">
        <v>6.891787052154541E-8</v>
      </c>
      <c r="CW50" s="183">
        <v>-1.4435499906539917E-8</v>
      </c>
      <c r="CX50" s="183">
        <v>-1.3038516044616699E-8</v>
      </c>
      <c r="CY50" s="183">
        <v>9.3132257461547852E-9</v>
      </c>
      <c r="CZ50" s="183">
        <v>-1.4435499906539917E-8</v>
      </c>
      <c r="DA50" s="183">
        <v>-1.3038516044616699E-8</v>
      </c>
      <c r="DB50" s="183">
        <v>9.3132257461547852E-9</v>
      </c>
      <c r="DC50" s="183">
        <v>-2.5285407900810242E-7</v>
      </c>
      <c r="DD50" s="183">
        <v>-1.3504177331924438E-8</v>
      </c>
      <c r="DE50" s="183">
        <v>1.862645149230957E-8</v>
      </c>
      <c r="DF50" s="183">
        <v>-1.4435499906539917E-8</v>
      </c>
      <c r="DG50" s="183">
        <v>-1.5506520867347717E-7</v>
      </c>
      <c r="DH50" s="183">
        <v>2.4028122425079346E-7</v>
      </c>
      <c r="DI50" s="183">
        <v>-2.2351741790771484E-8</v>
      </c>
      <c r="DJ50" s="183">
        <v>-2.0489096641540527E-8</v>
      </c>
      <c r="DK50" s="183">
        <v>0</v>
      </c>
      <c r="DL50" s="183">
        <v>2.1606683731079102E-7</v>
      </c>
      <c r="DM50" s="183">
        <v>-2.0954757928848267E-8</v>
      </c>
      <c r="DN50" s="183">
        <v>0</v>
      </c>
      <c r="DO50" s="183">
        <v>2.1606683731079102E-7</v>
      </c>
      <c r="DP50" s="183">
        <v>-2.0954757928848267E-8</v>
      </c>
      <c r="DQ50" s="183">
        <v>1.1175870895385742E-8</v>
      </c>
      <c r="DR50" s="183">
        <v>2.1606683731079102E-7</v>
      </c>
      <c r="DS50" s="183">
        <v>1.6763806343078613E-8</v>
      </c>
      <c r="DT50" s="183">
        <v>-2.0489096641540527E-8</v>
      </c>
      <c r="DU50" s="183">
        <v>2.5331974029541016E-7</v>
      </c>
    </row>
    <row r="51" spans="1:125" collapsed="1" x14ac:dyDescent="0.25"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125" x14ac:dyDescent="0.25">
      <c r="A52" s="95" t="s">
        <v>177</v>
      </c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125" x14ac:dyDescent="0.25">
      <c r="A53" s="206" t="s">
        <v>15</v>
      </c>
      <c r="B53" s="207"/>
      <c r="C53" s="208" t="s">
        <v>1</v>
      </c>
      <c r="D53" s="209">
        <v>2014</v>
      </c>
      <c r="E53" s="209">
        <v>2015</v>
      </c>
      <c r="F53" s="209">
        <v>2016</v>
      </c>
      <c r="G53" s="209">
        <v>2017</v>
      </c>
      <c r="H53" s="209">
        <v>2018</v>
      </c>
      <c r="I53" s="209">
        <v>2019</v>
      </c>
      <c r="J53" s="209">
        <v>2020</v>
      </c>
      <c r="K53" s="209">
        <v>2021</v>
      </c>
      <c r="L53" s="209">
        <v>2022</v>
      </c>
      <c r="M53" s="209">
        <v>2023</v>
      </c>
      <c r="N53" s="210">
        <v>2024</v>
      </c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125" x14ac:dyDescent="0.25">
      <c r="A54" s="64" t="s">
        <v>22</v>
      </c>
      <c r="B54" s="42"/>
      <c r="C54" s="44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125" x14ac:dyDescent="0.25">
      <c r="A55" s="41" t="s">
        <v>117</v>
      </c>
      <c r="B55" s="42"/>
      <c r="C55" s="131">
        <v>2794.9556188427114</v>
      </c>
      <c r="D55" s="131">
        <v>0</v>
      </c>
      <c r="E55" s="131">
        <v>98.174999999999997</v>
      </c>
      <c r="F55" s="131">
        <v>244.57124999999999</v>
      </c>
      <c r="G55" s="131">
        <v>256.79981249999997</v>
      </c>
      <c r="H55" s="131">
        <v>269.63980312500001</v>
      </c>
      <c r="I55" s="131">
        <v>283.12179328125006</v>
      </c>
      <c r="J55" s="131">
        <v>297.27788294531257</v>
      </c>
      <c r="K55" s="131">
        <v>312.1417770925782</v>
      </c>
      <c r="L55" s="131">
        <v>327.74886594720726</v>
      </c>
      <c r="M55" s="131">
        <v>344.13630924456749</v>
      </c>
      <c r="N55" s="131">
        <v>361.34312470679583</v>
      </c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125" x14ac:dyDescent="0.25">
      <c r="A56" s="59" t="s">
        <v>118</v>
      </c>
      <c r="B56" s="32"/>
      <c r="C56" s="131">
        <v>2280.9042049029435</v>
      </c>
      <c r="D56" s="199">
        <v>0</v>
      </c>
      <c r="E56" s="199">
        <v>88.775000000000006</v>
      </c>
      <c r="F56" s="199">
        <v>200.56874999999999</v>
      </c>
      <c r="G56" s="199">
        <v>210.1171875</v>
      </c>
      <c r="H56" s="199">
        <v>220.14304687500001</v>
      </c>
      <c r="I56" s="199">
        <v>230.67019921875001</v>
      </c>
      <c r="J56" s="199">
        <v>241.72370917968752</v>
      </c>
      <c r="K56" s="199">
        <v>253.3298946386719</v>
      </c>
      <c r="L56" s="199">
        <v>265.51638937060551</v>
      </c>
      <c r="M56" s="199">
        <v>278.31220883913585</v>
      </c>
      <c r="N56" s="199">
        <v>291.74781928109257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125" x14ac:dyDescent="0.25">
      <c r="A57" s="161" t="s">
        <v>119</v>
      </c>
      <c r="B57" s="65"/>
      <c r="C57" s="200">
        <v>2190.1042049029434</v>
      </c>
      <c r="D57" s="200">
        <v>0</v>
      </c>
      <c r="E57" s="200">
        <v>84.375</v>
      </c>
      <c r="F57" s="200">
        <v>190.96875</v>
      </c>
      <c r="G57" s="200">
        <v>200.51718750000001</v>
      </c>
      <c r="H57" s="200">
        <v>210.54304687499999</v>
      </c>
      <c r="I57" s="200">
        <v>221.07019921874999</v>
      </c>
      <c r="J57" s="200">
        <v>232.12370917968752</v>
      </c>
      <c r="K57" s="200">
        <v>243.72989463867191</v>
      </c>
      <c r="L57" s="200">
        <v>255.91638937060551</v>
      </c>
      <c r="M57" s="200">
        <v>268.71220883913583</v>
      </c>
      <c r="N57" s="200">
        <v>282.14781928109261</v>
      </c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125" x14ac:dyDescent="0.25">
      <c r="A58" s="161" t="s">
        <v>120</v>
      </c>
      <c r="B58" s="162"/>
      <c r="C58" s="200">
        <v>90.8</v>
      </c>
      <c r="D58" s="200">
        <v>0</v>
      </c>
      <c r="E58" s="200">
        <v>4.4000000000000004</v>
      </c>
      <c r="F58" s="200">
        <v>9.6</v>
      </c>
      <c r="G58" s="200">
        <v>9.6</v>
      </c>
      <c r="H58" s="200">
        <v>9.6</v>
      </c>
      <c r="I58" s="200">
        <v>9.6</v>
      </c>
      <c r="J58" s="200">
        <v>9.6</v>
      </c>
      <c r="K58" s="200">
        <v>9.6</v>
      </c>
      <c r="L58" s="200">
        <v>9.6</v>
      </c>
      <c r="M58" s="200">
        <v>9.6</v>
      </c>
      <c r="N58" s="200">
        <v>9.6</v>
      </c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1:125" x14ac:dyDescent="0.25">
      <c r="A59" s="59" t="s">
        <v>124</v>
      </c>
      <c r="B59" s="42"/>
      <c r="C59" s="131">
        <v>85.590746666666661</v>
      </c>
      <c r="D59" s="120">
        <v>0</v>
      </c>
      <c r="E59" s="120">
        <v>4.0629866666666672</v>
      </c>
      <c r="F59" s="120">
        <v>8.749136</v>
      </c>
      <c r="G59" s="120">
        <v>8.8265119999999992</v>
      </c>
      <c r="H59" s="120">
        <v>8.9038880000000002</v>
      </c>
      <c r="I59" s="120">
        <v>8.9812639999999995</v>
      </c>
      <c r="J59" s="120">
        <v>9.0586400000000005</v>
      </c>
      <c r="K59" s="120">
        <v>9.1360159999999997</v>
      </c>
      <c r="L59" s="120">
        <v>9.2133920000000007</v>
      </c>
      <c r="M59" s="120">
        <v>9.2907679999999999</v>
      </c>
      <c r="N59" s="120">
        <v>9.3681439999999991</v>
      </c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</row>
    <row r="60" spans="1:125" x14ac:dyDescent="0.25">
      <c r="A60" s="161" t="s">
        <v>2</v>
      </c>
      <c r="B60" s="68"/>
      <c r="C60" s="202">
        <v>40.377913333333332</v>
      </c>
      <c r="D60" s="200">
        <v>0</v>
      </c>
      <c r="E60" s="200">
        <v>1.6415533333333334</v>
      </c>
      <c r="F60" s="200">
        <v>3.9945360000000001</v>
      </c>
      <c r="G60" s="200">
        <v>4.0719120000000002</v>
      </c>
      <c r="H60" s="200">
        <v>4.1492880000000003</v>
      </c>
      <c r="I60" s="200">
        <v>4.2266640000000004</v>
      </c>
      <c r="J60" s="200">
        <v>4.3040399999999996</v>
      </c>
      <c r="K60" s="200">
        <v>4.3814159999999998</v>
      </c>
      <c r="L60" s="200">
        <v>4.4587919999999999</v>
      </c>
      <c r="M60" s="200">
        <v>4.536168</v>
      </c>
      <c r="N60" s="200">
        <v>4.6135439999999992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1:125" x14ac:dyDescent="0.25">
      <c r="A61" s="161" t="s">
        <v>125</v>
      </c>
      <c r="B61" s="42"/>
      <c r="C61" s="131">
        <v>45.212833333333343</v>
      </c>
      <c r="D61" s="200">
        <v>0</v>
      </c>
      <c r="E61" s="200">
        <v>2.4214333333333333</v>
      </c>
      <c r="F61" s="200">
        <v>4.7546000000000008</v>
      </c>
      <c r="G61" s="200">
        <v>4.7546000000000008</v>
      </c>
      <c r="H61" s="200">
        <v>4.7546000000000008</v>
      </c>
      <c r="I61" s="200">
        <v>4.7546000000000008</v>
      </c>
      <c r="J61" s="200">
        <v>4.7546000000000008</v>
      </c>
      <c r="K61" s="200">
        <v>4.7546000000000008</v>
      </c>
      <c r="L61" s="200">
        <v>4.7546000000000008</v>
      </c>
      <c r="M61" s="200">
        <v>4.7546000000000008</v>
      </c>
      <c r="N61" s="200">
        <v>4.7546000000000008</v>
      </c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</row>
    <row r="62" spans="1:125" x14ac:dyDescent="0.25">
      <c r="A62" s="41" t="s">
        <v>126</v>
      </c>
      <c r="B62" s="42"/>
      <c r="C62" s="131">
        <v>2366.4949515696103</v>
      </c>
      <c r="D62" s="131">
        <v>0</v>
      </c>
      <c r="E62" s="131">
        <v>92.837986666666666</v>
      </c>
      <c r="F62" s="131">
        <v>209.31788599999999</v>
      </c>
      <c r="G62" s="131">
        <v>218.94369950000001</v>
      </c>
      <c r="H62" s="131">
        <v>229.04693487500001</v>
      </c>
      <c r="I62" s="131">
        <v>239.65146321875</v>
      </c>
      <c r="J62" s="131">
        <v>250.78234917968749</v>
      </c>
      <c r="K62" s="131">
        <v>262.46591063867191</v>
      </c>
      <c r="L62" s="131">
        <v>274.72978137060556</v>
      </c>
      <c r="M62" s="131">
        <v>287.60297683913581</v>
      </c>
      <c r="N62" s="131">
        <v>301.11596328109266</v>
      </c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</row>
    <row r="63" spans="1:125" x14ac:dyDescent="0.25">
      <c r="A63" s="41" t="s">
        <v>8</v>
      </c>
      <c r="B63" s="42"/>
      <c r="C63" s="203">
        <v>126.4750791642509</v>
      </c>
      <c r="D63" s="199">
        <v>0</v>
      </c>
      <c r="E63" s="199">
        <v>1.1039847312146891</v>
      </c>
      <c r="F63" s="199">
        <v>4.9494962620853276</v>
      </c>
      <c r="G63" s="199">
        <v>7.1459109566854968</v>
      </c>
      <c r="H63" s="199">
        <v>13.422363213747717</v>
      </c>
      <c r="I63" s="199">
        <v>14.258617854284399</v>
      </c>
      <c r="J63" s="199">
        <v>15.142634336452426</v>
      </c>
      <c r="K63" s="199">
        <v>16.076800752333266</v>
      </c>
      <c r="L63" s="199">
        <v>17.063624598612648</v>
      </c>
      <c r="M63" s="199">
        <v>18.105738746811188</v>
      </c>
      <c r="N63" s="199">
        <v>19.205907712023738</v>
      </c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</row>
    <row r="64" spans="1:125" x14ac:dyDescent="0.25">
      <c r="A64" s="161" t="s">
        <v>10</v>
      </c>
      <c r="B64" s="68"/>
      <c r="C64" s="204">
        <v>58.980569584032054</v>
      </c>
      <c r="D64" s="200">
        <v>0</v>
      </c>
      <c r="E64" s="200">
        <v>0</v>
      </c>
      <c r="F64" s="200">
        <v>0</v>
      </c>
      <c r="G64" s="200">
        <v>0.91011533898304398</v>
      </c>
      <c r="H64" s="200">
        <v>6.8250746822034571</v>
      </c>
      <c r="I64" s="200">
        <v>7.2758126536017063</v>
      </c>
      <c r="J64" s="200">
        <v>7.749087523569882</v>
      </c>
      <c r="K64" s="200">
        <v>8.2460261370363526</v>
      </c>
      <c r="L64" s="200">
        <v>8.7678116811761253</v>
      </c>
      <c r="M64" s="200">
        <v>9.3156865025235422</v>
      </c>
      <c r="N64" s="200">
        <v>9.8909550649379483</v>
      </c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</row>
    <row r="65" spans="1:63" x14ac:dyDescent="0.25">
      <c r="A65" s="161" t="s">
        <v>11</v>
      </c>
      <c r="B65" s="68"/>
      <c r="C65" s="204">
        <v>8.5503893725101427</v>
      </c>
      <c r="D65" s="200">
        <v>0</v>
      </c>
      <c r="E65" s="200">
        <v>0.21940095639124296</v>
      </c>
      <c r="F65" s="200">
        <v>1.4549854481339637</v>
      </c>
      <c r="G65" s="200">
        <v>1.3123434613935974</v>
      </c>
      <c r="H65" s="200">
        <v>1.1829597212806027</v>
      </c>
      <c r="I65" s="200">
        <v>1.0535759811676086</v>
      </c>
      <c r="J65" s="200">
        <v>0.92419224105461451</v>
      </c>
      <c r="K65" s="200">
        <v>0.7948085009416207</v>
      </c>
      <c r="L65" s="200">
        <v>0.66542476082862589</v>
      </c>
      <c r="M65" s="200">
        <v>0.53604102071563109</v>
      </c>
      <c r="N65" s="200">
        <v>0.40665728060263601</v>
      </c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</row>
    <row r="66" spans="1:63" x14ac:dyDescent="0.25">
      <c r="A66" s="165" t="s">
        <v>12</v>
      </c>
      <c r="B66" s="72"/>
      <c r="C66" s="202">
        <v>58.944120207708679</v>
      </c>
      <c r="D66" s="120">
        <v>0</v>
      </c>
      <c r="E66" s="120">
        <v>0.8845837748234463</v>
      </c>
      <c r="F66" s="120">
        <v>3.4945108139513641</v>
      </c>
      <c r="G66" s="120">
        <v>4.9234521563088549</v>
      </c>
      <c r="H66" s="120">
        <v>5.4143288102636582</v>
      </c>
      <c r="I66" s="120">
        <v>5.9292292195150811</v>
      </c>
      <c r="J66" s="120">
        <v>6.4693545718279291</v>
      </c>
      <c r="K66" s="120">
        <v>7.0359661143552881</v>
      </c>
      <c r="L66" s="120">
        <v>7.6303881566078964</v>
      </c>
      <c r="M66" s="120">
        <v>8.2540112235720162</v>
      </c>
      <c r="N66" s="120">
        <v>8.9082953664831521</v>
      </c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1:63" x14ac:dyDescent="0.25">
      <c r="A67" s="20" t="s">
        <v>128</v>
      </c>
      <c r="B67" s="21"/>
      <c r="C67" s="201">
        <v>301.98558810885038</v>
      </c>
      <c r="D67" s="201">
        <v>0</v>
      </c>
      <c r="E67" s="201">
        <v>4.2330286021186421</v>
      </c>
      <c r="F67" s="201">
        <v>30.303867737914679</v>
      </c>
      <c r="G67" s="201">
        <v>30.710202043314467</v>
      </c>
      <c r="H67" s="201">
        <v>27.170505036252294</v>
      </c>
      <c r="I67" s="201">
        <v>29.211712208215669</v>
      </c>
      <c r="J67" s="201">
        <v>31.352899429172659</v>
      </c>
      <c r="K67" s="201">
        <v>33.599065701573011</v>
      </c>
      <c r="L67" s="201">
        <v>35.955459977989051</v>
      </c>
      <c r="M67" s="201">
        <v>38.427593658620495</v>
      </c>
      <c r="N67" s="201">
        <v>41.021253713679435</v>
      </c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</row>
    <row r="68" spans="1:63" ht="7.5" customHeight="1" x14ac:dyDescent="0.25"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</row>
    <row r="69" spans="1:63" x14ac:dyDescent="0.25">
      <c r="A69" s="75" t="s">
        <v>23</v>
      </c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</row>
    <row r="70" spans="1:63" x14ac:dyDescent="0.25">
      <c r="A70" s="11" t="s">
        <v>132</v>
      </c>
      <c r="C70" s="131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</row>
    <row r="71" spans="1:63" x14ac:dyDescent="0.25">
      <c r="A71" s="11" t="s">
        <v>133</v>
      </c>
      <c r="C71" s="131">
        <v>82.088400000000007</v>
      </c>
      <c r="D71" s="199">
        <v>52.262900000000002</v>
      </c>
      <c r="E71" s="199">
        <v>29.825500000000002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1:63" x14ac:dyDescent="0.25">
      <c r="A72" s="11" t="s">
        <v>134</v>
      </c>
      <c r="C72" s="131">
        <v>9.9779999999999994E-2</v>
      </c>
      <c r="D72" s="199">
        <v>9.9779999999999994E-2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</row>
    <row r="73" spans="1:63" x14ac:dyDescent="0.25">
      <c r="A73" s="20" t="s">
        <v>135</v>
      </c>
      <c r="B73" s="21"/>
      <c r="C73" s="201">
        <v>-82.188180000000003</v>
      </c>
      <c r="D73" s="201">
        <v>-52.362680000000005</v>
      </c>
      <c r="E73" s="201">
        <v>-29.825500000000002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</row>
    <row r="74" spans="1:63" ht="6.75" customHeight="1" x14ac:dyDescent="0.25"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</row>
    <row r="75" spans="1:63" x14ac:dyDescent="0.25">
      <c r="A75" s="75" t="s">
        <v>24</v>
      </c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</row>
    <row r="76" spans="1:63" x14ac:dyDescent="0.25">
      <c r="A76" s="11" t="s">
        <v>136</v>
      </c>
      <c r="C76" s="131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1:63" hidden="1" x14ac:dyDescent="0.25">
      <c r="C77" s="131">
        <v>0</v>
      </c>
      <c r="D77" s="120">
        <v>0</v>
      </c>
      <c r="E77" s="120">
        <v>0</v>
      </c>
      <c r="F77" s="120">
        <v>0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</row>
    <row r="78" spans="1:63" x14ac:dyDescent="0.25">
      <c r="A78" s="11" t="s">
        <v>9</v>
      </c>
      <c r="C78" s="131">
        <v>88.300000000000011</v>
      </c>
      <c r="D78" s="120">
        <v>53.2</v>
      </c>
      <c r="E78" s="120">
        <v>35.1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20">
        <v>0</v>
      </c>
      <c r="N78" s="120">
        <v>0</v>
      </c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</row>
    <row r="79" spans="1:63" x14ac:dyDescent="0.25">
      <c r="A79" s="11" t="s">
        <v>137</v>
      </c>
      <c r="C79" s="131">
        <v>97.086666666666673</v>
      </c>
      <c r="D79" s="120">
        <v>0</v>
      </c>
      <c r="E79" s="120">
        <v>32.438452380952384</v>
      </c>
      <c r="F79" s="120">
        <v>64.648214285714289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20">
        <v>0</v>
      </c>
      <c r="N79" s="120">
        <v>0</v>
      </c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</row>
    <row r="80" spans="1:63" x14ac:dyDescent="0.25">
      <c r="A80" s="71" t="s">
        <v>25</v>
      </c>
      <c r="B80" s="72"/>
      <c r="C80" s="202">
        <v>88.300000000000011</v>
      </c>
      <c r="D80" s="200">
        <v>0</v>
      </c>
      <c r="E80" s="200">
        <v>25.228571428571428</v>
      </c>
      <c r="F80" s="200">
        <v>63.071428571428577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</row>
    <row r="81" spans="1:63" x14ac:dyDescent="0.25">
      <c r="A81" s="71" t="s">
        <v>26</v>
      </c>
      <c r="B81" s="72"/>
      <c r="C81" s="202">
        <v>8.7866666666666653</v>
      </c>
      <c r="D81" s="200">
        <v>0</v>
      </c>
      <c r="E81" s="200">
        <v>7.2098809523809511</v>
      </c>
      <c r="F81" s="200">
        <v>1.576785714285714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</row>
    <row r="82" spans="1:63" hidden="1" x14ac:dyDescent="0.25">
      <c r="B82" s="72"/>
      <c r="C82" s="131">
        <v>0</v>
      </c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</row>
    <row r="83" spans="1:63" x14ac:dyDescent="0.25">
      <c r="A83" s="20" t="s">
        <v>138</v>
      </c>
      <c r="B83" s="21"/>
      <c r="C83" s="201">
        <v>-8.7866666666666688</v>
      </c>
      <c r="D83" s="201">
        <v>53.2</v>
      </c>
      <c r="E83" s="201">
        <v>2.6615476190476173</v>
      </c>
      <c r="F83" s="201">
        <v>-64.648214285714289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</row>
    <row r="84" spans="1:63" ht="7.5" customHeight="1" x14ac:dyDescent="0.25"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</row>
    <row r="85" spans="1:63" x14ac:dyDescent="0.25">
      <c r="A85" s="194" t="s">
        <v>27</v>
      </c>
      <c r="B85" s="195"/>
      <c r="C85" s="205">
        <v>211.01074144218373</v>
      </c>
      <c r="D85" s="205">
        <v>0.83731999999999829</v>
      </c>
      <c r="E85" s="205">
        <v>-22.930923778833744</v>
      </c>
      <c r="F85" s="205">
        <v>-34.34434654779961</v>
      </c>
      <c r="G85" s="205">
        <v>30.710202043314467</v>
      </c>
      <c r="H85" s="205">
        <v>27.170505036252294</v>
      </c>
      <c r="I85" s="205">
        <v>29.211712208215669</v>
      </c>
      <c r="J85" s="205">
        <v>31.352899429172659</v>
      </c>
      <c r="K85" s="205">
        <v>33.599065701573011</v>
      </c>
      <c r="L85" s="205">
        <v>35.955459977989051</v>
      </c>
      <c r="M85" s="205">
        <v>38.427593658620495</v>
      </c>
      <c r="N85" s="205">
        <v>41.021253713679435</v>
      </c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</row>
    <row r="86" spans="1:63" x14ac:dyDescent="0.25">
      <c r="A86" s="194" t="s">
        <v>139</v>
      </c>
      <c r="B86" s="195"/>
      <c r="C86" s="205">
        <v>211.01074144218373</v>
      </c>
      <c r="D86" s="205">
        <v>0.83731999999999829</v>
      </c>
      <c r="E86" s="205">
        <v>-22.093603778833746</v>
      </c>
      <c r="F86" s="205">
        <v>-56.437950326633356</v>
      </c>
      <c r="G86" s="205">
        <v>-25.727748283318888</v>
      </c>
      <c r="H86" s="205">
        <v>1.4427567529334056</v>
      </c>
      <c r="I86" s="205">
        <v>30.654468961149075</v>
      </c>
      <c r="J86" s="205">
        <v>62.00736839032173</v>
      </c>
      <c r="K86" s="205">
        <v>95.606434091894741</v>
      </c>
      <c r="L86" s="205">
        <v>131.56189406988381</v>
      </c>
      <c r="M86" s="205">
        <v>169.98948772850429</v>
      </c>
      <c r="N86" s="205">
        <v>211.01074144218373</v>
      </c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</row>
    <row r="87" spans="1:63" x14ac:dyDescent="0.25"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</row>
    <row r="88" spans="1:63" x14ac:dyDescent="0.25"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</row>
    <row r="89" spans="1:63" x14ac:dyDescent="0.25"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</row>
    <row r="90" spans="1:63" x14ac:dyDescent="0.25">
      <c r="C90" s="1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</row>
    <row r="91" spans="1:63" x14ac:dyDescent="0.25"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</row>
    <row r="92" spans="1:63" x14ac:dyDescent="0.25"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</row>
    <row r="93" spans="1:63" x14ac:dyDescent="0.25"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</row>
    <row r="94" spans="1:63" x14ac:dyDescent="0.25"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</row>
    <row r="95" spans="1:63" x14ac:dyDescent="0.25"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</row>
    <row r="96" spans="1:63" x14ac:dyDescent="0.25"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</row>
    <row r="97" spans="3:63" x14ac:dyDescent="0.25"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</row>
    <row r="98" spans="3:63" x14ac:dyDescent="0.25"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</row>
    <row r="99" spans="3:63" x14ac:dyDescent="0.25"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3:63" x14ac:dyDescent="0.25"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3:63" x14ac:dyDescent="0.25"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</row>
    <row r="102" spans="3:63" x14ac:dyDescent="0.25"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</row>
    <row r="103" spans="3:63" x14ac:dyDescent="0.25"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3:63" x14ac:dyDescent="0.25"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</row>
    <row r="105" spans="3:63" x14ac:dyDescent="0.25"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</row>
    <row r="106" spans="3:63" x14ac:dyDescent="0.25"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</row>
    <row r="107" spans="3:63" x14ac:dyDescent="0.25">
      <c r="C107" s="1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</row>
    <row r="108" spans="3:63" x14ac:dyDescent="0.25"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</row>
    <row r="109" spans="3:63" x14ac:dyDescent="0.25"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3:63" x14ac:dyDescent="0.25"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</row>
    <row r="111" spans="3:63" x14ac:dyDescent="0.25"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</row>
    <row r="112" spans="3:63" x14ac:dyDescent="0.25"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</row>
    <row r="113" spans="3:63" x14ac:dyDescent="0.25"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</row>
    <row r="114" spans="3:63" x14ac:dyDescent="0.25"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</row>
    <row r="115" spans="3:63" x14ac:dyDescent="0.25"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</row>
    <row r="116" spans="3:63" x14ac:dyDescent="0.25"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</row>
    <row r="117" spans="3:63" x14ac:dyDescent="0.25"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</row>
    <row r="118" spans="3:63" x14ac:dyDescent="0.25">
      <c r="C118" s="12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</row>
    <row r="119" spans="3:63" x14ac:dyDescent="0.25">
      <c r="C119" s="1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</row>
    <row r="120" spans="3:63" x14ac:dyDescent="0.25"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3:63" x14ac:dyDescent="0.25"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3:63" x14ac:dyDescent="0.25"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</row>
    <row r="123" spans="3:63" x14ac:dyDescent="0.25"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3:63" x14ac:dyDescent="0.25"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3:63" x14ac:dyDescent="0.25"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</row>
    <row r="126" spans="3:63" x14ac:dyDescent="0.25"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</row>
    <row r="127" spans="3:63" x14ac:dyDescent="0.25"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</row>
    <row r="128" spans="3:63" x14ac:dyDescent="0.25"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3:63" x14ac:dyDescent="0.25"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3:63" x14ac:dyDescent="0.25"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</row>
    <row r="131" spans="3:63" x14ac:dyDescent="0.25"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3:63" x14ac:dyDescent="0.25"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3:63" x14ac:dyDescent="0.25"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3:63" x14ac:dyDescent="0.25"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3:63" x14ac:dyDescent="0.25"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</row>
    <row r="136" spans="3:63" x14ac:dyDescent="0.25"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</row>
    <row r="137" spans="3:63" x14ac:dyDescent="0.25">
      <c r="C137" s="1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</row>
    <row r="138" spans="3:63" x14ac:dyDescent="0.25"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3:63" x14ac:dyDescent="0.25"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3:63" x14ac:dyDescent="0.25"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</row>
    <row r="141" spans="3:63" x14ac:dyDescent="0.25"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</row>
    <row r="142" spans="3:63" x14ac:dyDescent="0.25"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</row>
    <row r="143" spans="3:63" x14ac:dyDescent="0.25"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</row>
    <row r="144" spans="3:63" x14ac:dyDescent="0.25"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</row>
    <row r="145" spans="3:63" x14ac:dyDescent="0.25"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</row>
    <row r="146" spans="3:63" x14ac:dyDescent="0.25">
      <c r="C146" s="1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</row>
    <row r="147" spans="3:63" x14ac:dyDescent="0.25">
      <c r="C147" s="1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</row>
    <row r="148" spans="3:63" x14ac:dyDescent="0.25"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</row>
    <row r="149" spans="3:63" x14ac:dyDescent="0.25"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3:63" x14ac:dyDescent="0.25">
      <c r="C150" s="12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</row>
    <row r="151" spans="3:63" x14ac:dyDescent="0.25"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3:63" x14ac:dyDescent="0.25"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</row>
    <row r="153" spans="3:63" x14ac:dyDescent="0.25"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</row>
    <row r="154" spans="3:63" x14ac:dyDescent="0.25"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</row>
    <row r="155" spans="3:63" x14ac:dyDescent="0.25"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</row>
    <row r="156" spans="3:63" x14ac:dyDescent="0.25"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</row>
    <row r="157" spans="3:63" x14ac:dyDescent="0.25">
      <c r="C157" s="1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</row>
    <row r="158" spans="3:63" x14ac:dyDescent="0.25"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</row>
    <row r="159" spans="3:63" x14ac:dyDescent="0.25">
      <c r="C159" s="1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</row>
    <row r="160" spans="3:63" x14ac:dyDescent="0.25"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</row>
    <row r="161" spans="3:63" x14ac:dyDescent="0.25"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</row>
    <row r="162" spans="3:63" x14ac:dyDescent="0.25"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</row>
    <row r="163" spans="3:63" x14ac:dyDescent="0.25"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</row>
    <row r="164" spans="3:63" x14ac:dyDescent="0.25"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</row>
    <row r="165" spans="3:63" x14ac:dyDescent="0.25"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</row>
    <row r="166" spans="3:63" x14ac:dyDescent="0.25"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</row>
    <row r="167" spans="3:63" x14ac:dyDescent="0.25">
      <c r="C167" s="1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</row>
    <row r="168" spans="3:63" x14ac:dyDescent="0.25">
      <c r="C168" s="1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</row>
    <row r="169" spans="3:63" x14ac:dyDescent="0.25"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3:63" x14ac:dyDescent="0.25"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3:63" x14ac:dyDescent="0.25"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3:63" x14ac:dyDescent="0.25"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3:63" x14ac:dyDescent="0.25"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3:63" x14ac:dyDescent="0.25"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3:63" x14ac:dyDescent="0.25"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3:63" x14ac:dyDescent="0.25"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3:63" x14ac:dyDescent="0.25"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3:63" x14ac:dyDescent="0.25"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3:63" x14ac:dyDescent="0.25"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3:63" x14ac:dyDescent="0.25"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3:63" x14ac:dyDescent="0.25"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3:63" x14ac:dyDescent="0.25"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3:63" x14ac:dyDescent="0.25"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3:63" x14ac:dyDescent="0.25"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3:63" x14ac:dyDescent="0.25"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3:63" x14ac:dyDescent="0.25"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3:63" x14ac:dyDescent="0.25"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3:63" x14ac:dyDescent="0.25"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3:63" x14ac:dyDescent="0.25"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3:63" x14ac:dyDescent="0.25"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3:63" x14ac:dyDescent="0.25"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3:63" x14ac:dyDescent="0.25"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3:63" x14ac:dyDescent="0.25"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3:63" x14ac:dyDescent="0.25"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3:63" x14ac:dyDescent="0.25"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3:63" x14ac:dyDescent="0.25"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3:63" x14ac:dyDescent="0.25"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3:63" x14ac:dyDescent="0.25"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3:63" x14ac:dyDescent="0.25"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3:63" x14ac:dyDescent="0.25"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3:63" x14ac:dyDescent="0.25"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3:63" x14ac:dyDescent="0.25"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3:63" x14ac:dyDescent="0.25"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3:63" x14ac:dyDescent="0.25"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3:63" x14ac:dyDescent="0.25"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3:63" x14ac:dyDescent="0.25"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3:63" x14ac:dyDescent="0.25"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3:63" x14ac:dyDescent="0.25"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3:63" x14ac:dyDescent="0.25"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3:63" x14ac:dyDescent="0.25"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3:63" x14ac:dyDescent="0.25"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3:63" x14ac:dyDescent="0.25"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3:63" x14ac:dyDescent="0.25"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3:63" x14ac:dyDescent="0.25"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3:63" x14ac:dyDescent="0.25"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3:63" x14ac:dyDescent="0.25"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3:63" x14ac:dyDescent="0.25"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3:63" x14ac:dyDescent="0.25"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3:63" x14ac:dyDescent="0.25"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3:63" x14ac:dyDescent="0.25"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3:63" x14ac:dyDescent="0.25"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3:63" x14ac:dyDescent="0.25"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3:63" x14ac:dyDescent="0.25"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3:63" x14ac:dyDescent="0.25"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3:63" x14ac:dyDescent="0.25"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3:63" x14ac:dyDescent="0.25"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3:63" x14ac:dyDescent="0.25"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3:63" x14ac:dyDescent="0.25"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3:63" x14ac:dyDescent="0.25"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3:63" x14ac:dyDescent="0.25"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3:63" x14ac:dyDescent="0.25"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3:63" x14ac:dyDescent="0.25"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3:63" x14ac:dyDescent="0.25"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3:63" x14ac:dyDescent="0.25"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3:63" x14ac:dyDescent="0.25"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3:63" x14ac:dyDescent="0.25"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3:63" x14ac:dyDescent="0.25"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3:63" x14ac:dyDescent="0.25"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3:63" x14ac:dyDescent="0.25"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3:63" x14ac:dyDescent="0.25"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3:63" x14ac:dyDescent="0.25"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3:63" x14ac:dyDescent="0.25"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3:63" x14ac:dyDescent="0.25"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3:63" x14ac:dyDescent="0.25"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3:63" x14ac:dyDescent="0.25"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3:63" x14ac:dyDescent="0.25"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3:63" x14ac:dyDescent="0.25"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3:63" x14ac:dyDescent="0.25"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3:63" x14ac:dyDescent="0.25"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3:63" x14ac:dyDescent="0.25"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3:63" x14ac:dyDescent="0.25"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3:63" x14ac:dyDescent="0.25"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3:63" x14ac:dyDescent="0.25"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3:63" x14ac:dyDescent="0.25"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3:63" x14ac:dyDescent="0.25"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3:63" x14ac:dyDescent="0.25"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3:63" x14ac:dyDescent="0.25"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3:63" x14ac:dyDescent="0.25"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3:63" x14ac:dyDescent="0.25"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3:63" x14ac:dyDescent="0.25"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3:63" x14ac:dyDescent="0.25"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3:63" x14ac:dyDescent="0.25"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3:63" x14ac:dyDescent="0.25"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3:63" x14ac:dyDescent="0.25"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3:63" x14ac:dyDescent="0.25"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3:63" x14ac:dyDescent="0.25"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3:63" x14ac:dyDescent="0.25"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3:63" x14ac:dyDescent="0.25"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3:63" x14ac:dyDescent="0.25"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3:63" x14ac:dyDescent="0.25"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3:63" x14ac:dyDescent="0.25"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3:63" x14ac:dyDescent="0.25"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3:63" x14ac:dyDescent="0.25"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3:63" x14ac:dyDescent="0.25"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3:63" x14ac:dyDescent="0.25"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3:63" x14ac:dyDescent="0.25"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3:63" x14ac:dyDescent="0.25"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3:63" x14ac:dyDescent="0.25"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3:63" x14ac:dyDescent="0.25"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3:63" x14ac:dyDescent="0.25"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3:63" x14ac:dyDescent="0.25"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3:63" x14ac:dyDescent="0.25"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3:63" x14ac:dyDescent="0.25"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3:63" x14ac:dyDescent="0.25"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3:63" x14ac:dyDescent="0.25"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3:63" x14ac:dyDescent="0.25"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3:63" x14ac:dyDescent="0.25"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3:63" x14ac:dyDescent="0.25"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3:63" x14ac:dyDescent="0.25"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3:63" x14ac:dyDescent="0.25"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3:63" x14ac:dyDescent="0.25"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3:63" x14ac:dyDescent="0.25"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3:63" x14ac:dyDescent="0.25"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3:63" x14ac:dyDescent="0.25"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3:63" x14ac:dyDescent="0.25"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3:63" x14ac:dyDescent="0.25"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3:63" x14ac:dyDescent="0.25"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3:63" x14ac:dyDescent="0.25"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3:63" x14ac:dyDescent="0.25"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3:63" x14ac:dyDescent="0.25"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3:63" x14ac:dyDescent="0.25"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3:63" x14ac:dyDescent="0.25"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3:63" x14ac:dyDescent="0.25"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3:63" x14ac:dyDescent="0.25"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3:63" x14ac:dyDescent="0.25"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3:63" x14ac:dyDescent="0.25"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3:63" x14ac:dyDescent="0.25"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3:63" x14ac:dyDescent="0.25"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3:63" x14ac:dyDescent="0.25"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3:63" x14ac:dyDescent="0.25"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3:63" x14ac:dyDescent="0.25"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3:63" x14ac:dyDescent="0.25"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3:63" x14ac:dyDescent="0.25"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3:63" x14ac:dyDescent="0.25"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3:63" x14ac:dyDescent="0.25"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3:63" x14ac:dyDescent="0.25"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3:63" x14ac:dyDescent="0.25"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3:63" x14ac:dyDescent="0.25"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3:63" x14ac:dyDescent="0.25"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3:63" x14ac:dyDescent="0.25"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3:63" x14ac:dyDescent="0.25"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3:63" x14ac:dyDescent="0.25"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3:63" x14ac:dyDescent="0.25"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3:63" x14ac:dyDescent="0.25"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3:63" x14ac:dyDescent="0.25"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3:63" x14ac:dyDescent="0.25"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3:63" x14ac:dyDescent="0.25"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3:63" x14ac:dyDescent="0.25"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3:63" x14ac:dyDescent="0.25"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3:63" x14ac:dyDescent="0.25"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3:63" x14ac:dyDescent="0.25"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3:63" x14ac:dyDescent="0.25"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3:63" x14ac:dyDescent="0.25"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3:63" x14ac:dyDescent="0.25"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3:63" x14ac:dyDescent="0.25"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3:63" x14ac:dyDescent="0.25"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3:63" x14ac:dyDescent="0.25"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3:63" x14ac:dyDescent="0.25"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3:63" x14ac:dyDescent="0.25"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3:63" x14ac:dyDescent="0.25"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3:63" x14ac:dyDescent="0.25"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3:63" x14ac:dyDescent="0.25"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3:63" x14ac:dyDescent="0.25"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3:63" x14ac:dyDescent="0.25"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3:63" x14ac:dyDescent="0.25"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3:63" x14ac:dyDescent="0.25"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3:63" x14ac:dyDescent="0.25"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3:63" x14ac:dyDescent="0.25"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3:63" x14ac:dyDescent="0.25"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3:63" x14ac:dyDescent="0.25"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3:63" x14ac:dyDescent="0.25"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3:63" x14ac:dyDescent="0.25"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3:63" x14ac:dyDescent="0.25"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3:63" x14ac:dyDescent="0.25"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3:63" x14ac:dyDescent="0.25"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3:63" x14ac:dyDescent="0.25"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3:63" x14ac:dyDescent="0.25"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3:63" x14ac:dyDescent="0.25"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3:63" x14ac:dyDescent="0.25"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3:63" x14ac:dyDescent="0.25"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3:63" x14ac:dyDescent="0.25"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3:63" x14ac:dyDescent="0.25"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3:63" x14ac:dyDescent="0.25"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3:63" x14ac:dyDescent="0.25"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3:63" x14ac:dyDescent="0.25"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3:63" x14ac:dyDescent="0.25"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3:63" x14ac:dyDescent="0.25"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3:63" x14ac:dyDescent="0.25"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3:63" x14ac:dyDescent="0.25"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3:63" x14ac:dyDescent="0.25"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3:63" x14ac:dyDescent="0.25"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3:63" x14ac:dyDescent="0.25"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3:63" x14ac:dyDescent="0.25"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3:63" x14ac:dyDescent="0.25"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3:63" x14ac:dyDescent="0.25"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3:63" x14ac:dyDescent="0.25"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3:63" x14ac:dyDescent="0.25"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3:63" x14ac:dyDescent="0.25"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3:63" x14ac:dyDescent="0.25"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3:63" x14ac:dyDescent="0.25"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3:63" x14ac:dyDescent="0.25"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3:63" x14ac:dyDescent="0.25"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3:63" x14ac:dyDescent="0.25"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3:63" x14ac:dyDescent="0.25"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3:63" x14ac:dyDescent="0.25"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3:63" x14ac:dyDescent="0.25"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3:63" x14ac:dyDescent="0.25"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3:63" x14ac:dyDescent="0.25"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3:63" x14ac:dyDescent="0.25"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3:63" x14ac:dyDescent="0.25"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3:63" x14ac:dyDescent="0.25"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3:63" x14ac:dyDescent="0.25"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3:63" x14ac:dyDescent="0.25"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3:63" x14ac:dyDescent="0.25"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3:63" x14ac:dyDescent="0.25"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3:63" x14ac:dyDescent="0.25"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3:63" x14ac:dyDescent="0.25"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3:63" x14ac:dyDescent="0.25"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3:63" x14ac:dyDescent="0.25"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3:63" x14ac:dyDescent="0.25"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3:63" x14ac:dyDescent="0.25"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3:63" x14ac:dyDescent="0.25"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3:63" x14ac:dyDescent="0.25"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3:63" x14ac:dyDescent="0.25"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3:63" x14ac:dyDescent="0.25"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3:63" x14ac:dyDescent="0.25"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3:63" x14ac:dyDescent="0.25"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3:63" x14ac:dyDescent="0.25"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3:63" x14ac:dyDescent="0.25"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3:63" x14ac:dyDescent="0.25"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3:63" x14ac:dyDescent="0.25"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3:63" x14ac:dyDescent="0.25"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3:63" x14ac:dyDescent="0.25"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3:63" x14ac:dyDescent="0.25"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3:63" x14ac:dyDescent="0.25"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3:63" x14ac:dyDescent="0.25"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3:63" x14ac:dyDescent="0.25"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3:63" x14ac:dyDescent="0.25"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3:63" x14ac:dyDescent="0.25"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3:63" x14ac:dyDescent="0.25"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3:63" x14ac:dyDescent="0.25"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3:63" x14ac:dyDescent="0.25"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3:63" x14ac:dyDescent="0.25"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3:63" x14ac:dyDescent="0.25"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3:63" x14ac:dyDescent="0.25"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3:63" x14ac:dyDescent="0.25"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3:63" x14ac:dyDescent="0.25"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3:63" x14ac:dyDescent="0.25"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3:63" x14ac:dyDescent="0.25"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3:63" x14ac:dyDescent="0.25"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3:63" x14ac:dyDescent="0.25"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3:63" x14ac:dyDescent="0.25"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3:63" x14ac:dyDescent="0.25"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3:63" x14ac:dyDescent="0.25"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3:63" x14ac:dyDescent="0.25"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3:63" x14ac:dyDescent="0.25"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3:63" x14ac:dyDescent="0.25"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3:63" x14ac:dyDescent="0.25"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3:63" x14ac:dyDescent="0.25"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3:63" x14ac:dyDescent="0.25"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3:63" x14ac:dyDescent="0.25"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3:63" x14ac:dyDescent="0.25"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3:63" x14ac:dyDescent="0.25"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3:63" x14ac:dyDescent="0.25"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3:63" x14ac:dyDescent="0.25"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3:63" x14ac:dyDescent="0.25"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3:63" x14ac:dyDescent="0.25"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3:63" x14ac:dyDescent="0.25"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3:63" x14ac:dyDescent="0.25"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3:63" x14ac:dyDescent="0.25"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3:63" x14ac:dyDescent="0.25"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3:63" x14ac:dyDescent="0.25"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3:63" x14ac:dyDescent="0.25"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3:63" x14ac:dyDescent="0.25"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3:63" x14ac:dyDescent="0.25"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3:63" x14ac:dyDescent="0.25"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3:63" x14ac:dyDescent="0.25"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3:63" x14ac:dyDescent="0.25"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3:63" x14ac:dyDescent="0.25"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3:63" x14ac:dyDescent="0.25"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3:63" x14ac:dyDescent="0.25"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3:63" x14ac:dyDescent="0.25"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3:63" x14ac:dyDescent="0.25"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3:63" x14ac:dyDescent="0.25"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3:63" x14ac:dyDescent="0.25"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3:63" x14ac:dyDescent="0.25"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3:63" x14ac:dyDescent="0.25"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3:63" x14ac:dyDescent="0.25"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3:63" x14ac:dyDescent="0.25"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3:63" x14ac:dyDescent="0.25"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3:63" x14ac:dyDescent="0.25"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3:63" x14ac:dyDescent="0.25"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3:63" x14ac:dyDescent="0.25"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3:63" x14ac:dyDescent="0.25"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3:63" x14ac:dyDescent="0.25"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3:63" x14ac:dyDescent="0.25"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3:63" x14ac:dyDescent="0.25"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3:63" x14ac:dyDescent="0.25"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3:63" x14ac:dyDescent="0.25"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3:63" x14ac:dyDescent="0.25"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3:63" x14ac:dyDescent="0.25"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3:63" x14ac:dyDescent="0.25"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3:63" x14ac:dyDescent="0.25"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3:63" x14ac:dyDescent="0.25"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3:63" x14ac:dyDescent="0.25"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3:63" x14ac:dyDescent="0.25"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3:63" x14ac:dyDescent="0.25"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3:63" x14ac:dyDescent="0.25"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3:63" x14ac:dyDescent="0.25"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3:63" x14ac:dyDescent="0.25"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3:63" x14ac:dyDescent="0.25"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3:63" x14ac:dyDescent="0.25"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3:63" x14ac:dyDescent="0.25"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3:63" x14ac:dyDescent="0.25"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3:63" x14ac:dyDescent="0.25"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3:63" x14ac:dyDescent="0.25"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3:63" x14ac:dyDescent="0.25"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3:63" x14ac:dyDescent="0.25"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3:63" x14ac:dyDescent="0.25"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3:63" x14ac:dyDescent="0.25"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3:63" x14ac:dyDescent="0.25"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3:63" x14ac:dyDescent="0.25"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3:63" x14ac:dyDescent="0.25"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3:63" x14ac:dyDescent="0.25"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3:63" x14ac:dyDescent="0.25"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3:63" x14ac:dyDescent="0.25"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3:63" x14ac:dyDescent="0.25"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3:63" x14ac:dyDescent="0.25"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3:63" x14ac:dyDescent="0.25"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3:63" x14ac:dyDescent="0.25"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3:63" x14ac:dyDescent="0.25"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3:63" x14ac:dyDescent="0.25"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3:63" x14ac:dyDescent="0.25"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3:63" x14ac:dyDescent="0.25"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3:63" x14ac:dyDescent="0.25"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3:63" x14ac:dyDescent="0.25"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3:63" x14ac:dyDescent="0.25"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3:63" x14ac:dyDescent="0.25"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3:63" x14ac:dyDescent="0.25"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3:63" x14ac:dyDescent="0.25"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3:63" x14ac:dyDescent="0.25"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3:63" x14ac:dyDescent="0.25"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3:63" x14ac:dyDescent="0.25"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3:63" x14ac:dyDescent="0.25"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3:63" x14ac:dyDescent="0.25"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3:63" x14ac:dyDescent="0.25"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3:63" x14ac:dyDescent="0.25"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3:63" x14ac:dyDescent="0.25"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3:63" x14ac:dyDescent="0.25"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3:63" x14ac:dyDescent="0.25"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3:63" x14ac:dyDescent="0.25"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3:63" x14ac:dyDescent="0.25"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3:63" x14ac:dyDescent="0.25"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3:63" x14ac:dyDescent="0.25"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3:63" x14ac:dyDescent="0.25"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3:63" x14ac:dyDescent="0.25"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3:63" x14ac:dyDescent="0.25"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3:63" x14ac:dyDescent="0.25"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3:63" x14ac:dyDescent="0.25"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3:63" x14ac:dyDescent="0.25"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3:63" x14ac:dyDescent="0.25"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3:63" x14ac:dyDescent="0.25"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3:63" x14ac:dyDescent="0.25"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3:63" x14ac:dyDescent="0.25"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3:63" x14ac:dyDescent="0.25"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3:63" x14ac:dyDescent="0.25"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3:63" x14ac:dyDescent="0.25"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3:63" x14ac:dyDescent="0.25"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3:63" x14ac:dyDescent="0.25"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3:63" x14ac:dyDescent="0.25"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3:63" x14ac:dyDescent="0.25"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3:63" x14ac:dyDescent="0.25"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3:63" x14ac:dyDescent="0.25"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3:63" x14ac:dyDescent="0.25"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3:63" x14ac:dyDescent="0.25"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3:63" x14ac:dyDescent="0.25"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3:63" x14ac:dyDescent="0.25"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3:63" x14ac:dyDescent="0.25"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3:63" x14ac:dyDescent="0.25"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3:63" x14ac:dyDescent="0.25"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3:63" x14ac:dyDescent="0.25"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3:63" x14ac:dyDescent="0.25"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3:63" x14ac:dyDescent="0.25"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3:63" x14ac:dyDescent="0.25"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3:63" x14ac:dyDescent="0.25"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3:63" x14ac:dyDescent="0.25"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3:63" x14ac:dyDescent="0.25"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3:63" x14ac:dyDescent="0.25"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3:63" x14ac:dyDescent="0.25"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3:63" x14ac:dyDescent="0.25"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3:63" x14ac:dyDescent="0.25"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3:63" x14ac:dyDescent="0.25"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3:63" x14ac:dyDescent="0.25"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3:63" x14ac:dyDescent="0.25"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3:63" x14ac:dyDescent="0.25"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3:63" x14ac:dyDescent="0.25"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3:63" x14ac:dyDescent="0.25"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3:63" x14ac:dyDescent="0.25"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3:63" x14ac:dyDescent="0.25"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3:63" x14ac:dyDescent="0.25"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3:63" x14ac:dyDescent="0.25"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3:63" x14ac:dyDescent="0.25"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3:63" x14ac:dyDescent="0.25"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3:63" x14ac:dyDescent="0.25"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3:63" x14ac:dyDescent="0.25"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3:63" x14ac:dyDescent="0.25"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3:63" x14ac:dyDescent="0.25"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3:63" x14ac:dyDescent="0.25"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3:63" x14ac:dyDescent="0.25"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3:63" x14ac:dyDescent="0.25"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3:63" x14ac:dyDescent="0.25"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3:63" x14ac:dyDescent="0.25"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3:63" x14ac:dyDescent="0.25"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3:63" x14ac:dyDescent="0.25"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3:63" x14ac:dyDescent="0.25"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3:63" x14ac:dyDescent="0.25"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3:63" x14ac:dyDescent="0.25"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3:63" x14ac:dyDescent="0.25"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3:63" x14ac:dyDescent="0.25"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3:63" x14ac:dyDescent="0.25"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3:63" x14ac:dyDescent="0.25"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3:63" x14ac:dyDescent="0.25"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3:63" x14ac:dyDescent="0.25"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3:63" x14ac:dyDescent="0.25"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3:63" x14ac:dyDescent="0.25"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3:63" x14ac:dyDescent="0.25"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3:63" x14ac:dyDescent="0.25"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3:63" x14ac:dyDescent="0.25"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3:63" x14ac:dyDescent="0.25"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3:63" x14ac:dyDescent="0.25"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3:63" x14ac:dyDescent="0.25"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3:63" x14ac:dyDescent="0.25"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3:63" x14ac:dyDescent="0.25"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3:63" x14ac:dyDescent="0.25"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3:63" x14ac:dyDescent="0.25"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3:63" x14ac:dyDescent="0.25"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3:63" x14ac:dyDescent="0.25"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3:63" x14ac:dyDescent="0.25"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3:63" x14ac:dyDescent="0.25"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3:63" x14ac:dyDescent="0.25"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3:63" x14ac:dyDescent="0.25"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3:63" x14ac:dyDescent="0.25"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3:63" x14ac:dyDescent="0.25"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3:63" x14ac:dyDescent="0.25"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3:63" x14ac:dyDescent="0.25"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3:63" x14ac:dyDescent="0.25"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3:63" x14ac:dyDescent="0.25"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3:63" x14ac:dyDescent="0.25"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3:63" x14ac:dyDescent="0.25"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3:63" x14ac:dyDescent="0.25"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3:63" x14ac:dyDescent="0.25"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3:63" x14ac:dyDescent="0.25"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3:63" x14ac:dyDescent="0.25"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3:63" x14ac:dyDescent="0.25"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3:63" x14ac:dyDescent="0.25"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3:63" x14ac:dyDescent="0.25"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3:63" x14ac:dyDescent="0.25"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3:63" x14ac:dyDescent="0.25"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3:63" x14ac:dyDescent="0.25"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3:63" x14ac:dyDescent="0.25"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3:63" x14ac:dyDescent="0.25"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3:63" x14ac:dyDescent="0.25"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3:63" x14ac:dyDescent="0.25"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3:63" x14ac:dyDescent="0.25"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3:63" x14ac:dyDescent="0.25"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3:63" x14ac:dyDescent="0.25"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3:63" x14ac:dyDescent="0.25"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3:63" x14ac:dyDescent="0.25"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3:63" x14ac:dyDescent="0.25"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3:63" x14ac:dyDescent="0.25"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3:63" x14ac:dyDescent="0.25"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3:63" x14ac:dyDescent="0.25"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3:63" x14ac:dyDescent="0.25"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3:63" x14ac:dyDescent="0.25"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3:63" x14ac:dyDescent="0.25"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3:63" x14ac:dyDescent="0.25"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3:63" x14ac:dyDescent="0.25"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3:63" x14ac:dyDescent="0.25"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3:63" x14ac:dyDescent="0.25"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3:63" x14ac:dyDescent="0.25"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3:63" x14ac:dyDescent="0.25"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3:63" x14ac:dyDescent="0.25"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3:63" x14ac:dyDescent="0.25"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3:63" x14ac:dyDescent="0.25"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3:63" x14ac:dyDescent="0.25"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3:63" x14ac:dyDescent="0.25"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3:63" x14ac:dyDescent="0.25"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3:63" x14ac:dyDescent="0.25"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3:63" x14ac:dyDescent="0.25"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3:63" x14ac:dyDescent="0.25"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3:63" x14ac:dyDescent="0.25"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3:63" x14ac:dyDescent="0.25"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3:63" x14ac:dyDescent="0.25"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3:63" x14ac:dyDescent="0.25"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3:63" x14ac:dyDescent="0.25"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3:63" x14ac:dyDescent="0.25"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3:63" x14ac:dyDescent="0.25"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3:63" x14ac:dyDescent="0.25"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3:63" x14ac:dyDescent="0.25"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3:63" x14ac:dyDescent="0.25"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3:63" x14ac:dyDescent="0.25"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3:63" x14ac:dyDescent="0.25"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3:63" x14ac:dyDescent="0.25"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3:63" x14ac:dyDescent="0.25"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3:63" x14ac:dyDescent="0.25"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3:63" x14ac:dyDescent="0.25"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3:63" x14ac:dyDescent="0.25"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3:63" x14ac:dyDescent="0.25"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3:63" x14ac:dyDescent="0.25"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3:63" x14ac:dyDescent="0.25"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3:63" x14ac:dyDescent="0.25"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3:63" x14ac:dyDescent="0.25"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3:63" x14ac:dyDescent="0.25"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3:63" x14ac:dyDescent="0.25"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3:63" x14ac:dyDescent="0.25"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3:63" x14ac:dyDescent="0.25"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3:63" x14ac:dyDescent="0.25"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3:63" x14ac:dyDescent="0.25"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3:63" x14ac:dyDescent="0.25"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3:63" x14ac:dyDescent="0.25"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3:63" x14ac:dyDescent="0.25"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3:63" x14ac:dyDescent="0.25"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3:63" x14ac:dyDescent="0.25"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3:63" x14ac:dyDescent="0.25"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3:63" x14ac:dyDescent="0.25"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3:63" x14ac:dyDescent="0.25"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3:63" x14ac:dyDescent="0.25"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3:63" x14ac:dyDescent="0.25"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3:63" x14ac:dyDescent="0.25"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3:63" x14ac:dyDescent="0.25"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3:63" x14ac:dyDescent="0.25"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3:63" x14ac:dyDescent="0.25"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3:63" x14ac:dyDescent="0.25"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3:63" x14ac:dyDescent="0.25"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3:63" x14ac:dyDescent="0.25"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3:63" x14ac:dyDescent="0.25"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3:63" x14ac:dyDescent="0.25"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3:63" x14ac:dyDescent="0.25"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3:63" x14ac:dyDescent="0.25"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3:63" x14ac:dyDescent="0.25"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3:63" x14ac:dyDescent="0.25"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3:63" x14ac:dyDescent="0.25"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3:63" x14ac:dyDescent="0.25"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3:63" x14ac:dyDescent="0.25"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3:63" x14ac:dyDescent="0.25"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3:63" x14ac:dyDescent="0.25"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3:63" x14ac:dyDescent="0.25"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3:63" x14ac:dyDescent="0.25"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3:63" x14ac:dyDescent="0.25"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3:63" x14ac:dyDescent="0.25"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3:63" x14ac:dyDescent="0.25"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3:63" x14ac:dyDescent="0.25"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3:63" x14ac:dyDescent="0.25"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3:63" x14ac:dyDescent="0.25"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3:63" x14ac:dyDescent="0.25"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3:63" x14ac:dyDescent="0.25"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3:63" x14ac:dyDescent="0.25"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3:63" x14ac:dyDescent="0.25"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3:63" x14ac:dyDescent="0.25"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3:63" x14ac:dyDescent="0.25"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3:63" x14ac:dyDescent="0.25"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3:63" x14ac:dyDescent="0.25"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3:63" x14ac:dyDescent="0.25"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3:63" x14ac:dyDescent="0.25"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3:63" x14ac:dyDescent="0.25"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3:63" x14ac:dyDescent="0.25"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3:63" x14ac:dyDescent="0.25"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3:63" x14ac:dyDescent="0.25"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3:63" x14ac:dyDescent="0.25"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3:63" x14ac:dyDescent="0.25"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3:63" x14ac:dyDescent="0.25"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3:63" x14ac:dyDescent="0.25"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3:63" x14ac:dyDescent="0.25"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3:63" x14ac:dyDescent="0.25"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3:63" x14ac:dyDescent="0.25"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3:63" x14ac:dyDescent="0.25"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3:63" x14ac:dyDescent="0.25"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3:63" x14ac:dyDescent="0.25"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3:63" x14ac:dyDescent="0.25"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3:63" x14ac:dyDescent="0.25"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3:63" x14ac:dyDescent="0.25"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3:63" x14ac:dyDescent="0.25"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3:63" x14ac:dyDescent="0.25"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3:63" x14ac:dyDescent="0.25"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3:63" x14ac:dyDescent="0.25"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3:63" x14ac:dyDescent="0.25"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3:63" x14ac:dyDescent="0.25"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3:63" x14ac:dyDescent="0.25"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3:63" x14ac:dyDescent="0.25"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3:63" x14ac:dyDescent="0.25"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3:63" x14ac:dyDescent="0.25"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3:63" x14ac:dyDescent="0.25"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3:63" x14ac:dyDescent="0.25"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3:63" x14ac:dyDescent="0.25"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3:63" x14ac:dyDescent="0.25"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3:63" x14ac:dyDescent="0.25"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3:63" x14ac:dyDescent="0.25"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3:63" x14ac:dyDescent="0.25"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3:63" x14ac:dyDescent="0.25"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3:63" x14ac:dyDescent="0.25"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3:63" x14ac:dyDescent="0.25"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3:63" x14ac:dyDescent="0.25"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3:63" x14ac:dyDescent="0.25"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3:63" x14ac:dyDescent="0.25"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3:63" x14ac:dyDescent="0.25"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3:63" x14ac:dyDescent="0.25"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3:63" x14ac:dyDescent="0.25"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3:63" x14ac:dyDescent="0.25"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3:63" x14ac:dyDescent="0.25"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3:63" x14ac:dyDescent="0.25"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3:63" x14ac:dyDescent="0.25"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3:63" x14ac:dyDescent="0.25"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3:63" x14ac:dyDescent="0.25"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3:63" x14ac:dyDescent="0.25"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3:63" x14ac:dyDescent="0.25"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3:63" x14ac:dyDescent="0.25"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3:63" x14ac:dyDescent="0.25"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3:63" x14ac:dyDescent="0.25"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3:63" x14ac:dyDescent="0.25"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3:63" x14ac:dyDescent="0.25"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3:63" x14ac:dyDescent="0.25"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3:63" x14ac:dyDescent="0.25"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3:63" x14ac:dyDescent="0.25"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3:63" x14ac:dyDescent="0.25"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3:63" x14ac:dyDescent="0.25"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3:63" x14ac:dyDescent="0.25"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3:63" x14ac:dyDescent="0.25"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3:63" x14ac:dyDescent="0.25"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3:63" x14ac:dyDescent="0.25"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3:63" x14ac:dyDescent="0.25"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3:63" x14ac:dyDescent="0.25"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3:63" x14ac:dyDescent="0.25"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3:63" x14ac:dyDescent="0.25"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3:63" x14ac:dyDescent="0.25"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3:63" x14ac:dyDescent="0.25"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3:63" x14ac:dyDescent="0.25"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3:63" x14ac:dyDescent="0.25"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3:63" x14ac:dyDescent="0.25"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3:63" x14ac:dyDescent="0.25"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3:63" x14ac:dyDescent="0.25"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3:63" x14ac:dyDescent="0.25"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3:63" x14ac:dyDescent="0.25"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3:63" x14ac:dyDescent="0.25"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3:63" x14ac:dyDescent="0.25"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3:63" x14ac:dyDescent="0.25"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3:63" x14ac:dyDescent="0.25"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3:63" x14ac:dyDescent="0.25"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3:63" x14ac:dyDescent="0.25"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3:63" x14ac:dyDescent="0.25"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3:63" x14ac:dyDescent="0.25"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3:63" x14ac:dyDescent="0.25"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3:63" x14ac:dyDescent="0.25"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3:63" x14ac:dyDescent="0.25"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3:63" x14ac:dyDescent="0.25"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3:63" x14ac:dyDescent="0.25"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3:63" x14ac:dyDescent="0.25"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3:63" x14ac:dyDescent="0.25"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3:63" x14ac:dyDescent="0.25"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3:63" x14ac:dyDescent="0.25"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3:63" x14ac:dyDescent="0.25"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3:63" x14ac:dyDescent="0.25"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3:63" x14ac:dyDescent="0.25"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3:63" x14ac:dyDescent="0.25"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3:63" x14ac:dyDescent="0.25"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3:63" x14ac:dyDescent="0.25"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3:63" x14ac:dyDescent="0.25"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3:63" x14ac:dyDescent="0.25"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3:63" x14ac:dyDescent="0.25"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3:63" x14ac:dyDescent="0.25"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3:63" x14ac:dyDescent="0.25"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3:63" x14ac:dyDescent="0.25"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3:63" x14ac:dyDescent="0.25"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3:63" x14ac:dyDescent="0.25"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3:63" x14ac:dyDescent="0.25"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3:63" x14ac:dyDescent="0.25"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3:63" x14ac:dyDescent="0.25"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3:63" x14ac:dyDescent="0.25"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3:63" x14ac:dyDescent="0.25"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3:63" x14ac:dyDescent="0.25"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3:63" x14ac:dyDescent="0.25"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3:63" x14ac:dyDescent="0.25"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3:63" x14ac:dyDescent="0.25"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3:63" x14ac:dyDescent="0.25"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3:63" x14ac:dyDescent="0.25"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3:63" x14ac:dyDescent="0.25"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3:63" x14ac:dyDescent="0.25"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3:63" x14ac:dyDescent="0.25"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3:63" x14ac:dyDescent="0.25"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3:63" x14ac:dyDescent="0.25"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3:63" x14ac:dyDescent="0.25"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3:63" x14ac:dyDescent="0.25"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3:63" x14ac:dyDescent="0.25"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3:63" x14ac:dyDescent="0.25"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3:63" x14ac:dyDescent="0.25"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3:63" x14ac:dyDescent="0.25"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3:63" x14ac:dyDescent="0.25"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3:63" x14ac:dyDescent="0.25"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3:63" x14ac:dyDescent="0.25"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3:63" x14ac:dyDescent="0.25"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3:63" x14ac:dyDescent="0.25"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3:63" x14ac:dyDescent="0.25"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3:63" x14ac:dyDescent="0.25"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3:63" x14ac:dyDescent="0.25"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3:63" x14ac:dyDescent="0.25"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3:63" x14ac:dyDescent="0.25"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3:63" x14ac:dyDescent="0.25"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3:63" x14ac:dyDescent="0.25"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3:63" x14ac:dyDescent="0.25"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3:63" x14ac:dyDescent="0.25"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3:63" x14ac:dyDescent="0.25"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3:63" x14ac:dyDescent="0.25"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3:63" x14ac:dyDescent="0.25"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3:63" x14ac:dyDescent="0.25"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3:63" x14ac:dyDescent="0.25"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3:63" x14ac:dyDescent="0.25"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3:63" x14ac:dyDescent="0.25"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3:63" x14ac:dyDescent="0.25"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3:63" x14ac:dyDescent="0.25"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3:63" x14ac:dyDescent="0.25"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3:63" x14ac:dyDescent="0.25"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3:63" x14ac:dyDescent="0.25"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3:63" x14ac:dyDescent="0.25"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3:63" x14ac:dyDescent="0.25"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3:63" x14ac:dyDescent="0.25"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3:63" x14ac:dyDescent="0.25"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3:63" x14ac:dyDescent="0.25"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3:63" x14ac:dyDescent="0.25"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3:63" x14ac:dyDescent="0.25"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3:63" x14ac:dyDescent="0.25"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3:63" x14ac:dyDescent="0.25"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3:63" x14ac:dyDescent="0.25"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3:63" x14ac:dyDescent="0.25"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3:63" x14ac:dyDescent="0.25"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3:63" x14ac:dyDescent="0.25"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3:63" x14ac:dyDescent="0.25"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3:63" x14ac:dyDescent="0.25"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3:63" x14ac:dyDescent="0.25"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3:63" x14ac:dyDescent="0.25"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3:63" x14ac:dyDescent="0.25"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3:63" x14ac:dyDescent="0.25"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3:63" x14ac:dyDescent="0.25"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3:63" x14ac:dyDescent="0.25"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3:63" x14ac:dyDescent="0.25"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3:63" x14ac:dyDescent="0.25"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3:63" x14ac:dyDescent="0.25"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3:63" x14ac:dyDescent="0.25"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3:63" x14ac:dyDescent="0.25"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3:63" x14ac:dyDescent="0.25"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3:63" x14ac:dyDescent="0.25"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3:63" x14ac:dyDescent="0.25"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3:63" x14ac:dyDescent="0.25"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3:63" x14ac:dyDescent="0.25"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3:63" x14ac:dyDescent="0.25"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3:63" x14ac:dyDescent="0.25"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3:63" x14ac:dyDescent="0.25"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3:63" x14ac:dyDescent="0.25"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3:63" x14ac:dyDescent="0.25"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3:63" x14ac:dyDescent="0.25"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3:63" x14ac:dyDescent="0.25"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3:63" x14ac:dyDescent="0.25"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3:63" x14ac:dyDescent="0.25"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3:63" x14ac:dyDescent="0.25"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3:63" x14ac:dyDescent="0.25"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3:63" x14ac:dyDescent="0.25"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3:63" x14ac:dyDescent="0.25"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3:63" x14ac:dyDescent="0.25"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3:63" x14ac:dyDescent="0.25"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3:63" x14ac:dyDescent="0.25"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3:63" x14ac:dyDescent="0.25"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3:63" x14ac:dyDescent="0.25"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3:63" x14ac:dyDescent="0.25"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3:63" x14ac:dyDescent="0.25"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3:63" x14ac:dyDescent="0.25"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3:63" x14ac:dyDescent="0.25"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3:63" x14ac:dyDescent="0.25"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3:63" x14ac:dyDescent="0.25"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3:63" x14ac:dyDescent="0.25"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3:63" x14ac:dyDescent="0.25"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3:63" x14ac:dyDescent="0.25"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3:63" x14ac:dyDescent="0.25"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3:63" x14ac:dyDescent="0.25"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3:63" x14ac:dyDescent="0.25"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3:63" x14ac:dyDescent="0.25"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3:63" x14ac:dyDescent="0.25"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3:63" x14ac:dyDescent="0.25"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3:63" x14ac:dyDescent="0.25"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3:63" x14ac:dyDescent="0.25"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3:63" x14ac:dyDescent="0.25"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3:63" x14ac:dyDescent="0.25"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3:63" x14ac:dyDescent="0.25"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3:63" x14ac:dyDescent="0.25"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3:63" x14ac:dyDescent="0.25"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3:63" x14ac:dyDescent="0.25"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3:63" x14ac:dyDescent="0.25"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3:63" x14ac:dyDescent="0.25"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3:63" x14ac:dyDescent="0.25"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3:63" x14ac:dyDescent="0.25"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3:63" x14ac:dyDescent="0.25"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3:63" x14ac:dyDescent="0.25"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3:63" x14ac:dyDescent="0.25"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3:63" x14ac:dyDescent="0.25"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3:63" x14ac:dyDescent="0.25"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3:63" x14ac:dyDescent="0.25"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3:63" x14ac:dyDescent="0.25"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3:63" x14ac:dyDescent="0.25"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3:63" x14ac:dyDescent="0.25"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3:63" x14ac:dyDescent="0.25"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3:63" x14ac:dyDescent="0.25"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3:63" x14ac:dyDescent="0.25"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3:63" x14ac:dyDescent="0.25"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3:63" x14ac:dyDescent="0.25"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3:63" x14ac:dyDescent="0.25"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3:63" x14ac:dyDescent="0.25"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3:63" x14ac:dyDescent="0.25"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3:63" x14ac:dyDescent="0.25"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3:63" x14ac:dyDescent="0.25"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3:63" x14ac:dyDescent="0.25"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3:63" x14ac:dyDescent="0.25"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3:63" x14ac:dyDescent="0.25"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3:63" x14ac:dyDescent="0.25"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  <row r="1001" spans="3:63" x14ac:dyDescent="0.25"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</row>
    <row r="1002" spans="3:63" x14ac:dyDescent="0.25"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</row>
    <row r="1003" spans="3:63" x14ac:dyDescent="0.25"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</row>
    <row r="1004" spans="3:63" x14ac:dyDescent="0.25"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</row>
    <row r="1005" spans="3:63" x14ac:dyDescent="0.25"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</row>
    <row r="1006" spans="3:63" x14ac:dyDescent="0.25"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</row>
    <row r="1007" spans="3:63" x14ac:dyDescent="0.25"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</row>
    <row r="1008" spans="3:63" x14ac:dyDescent="0.25"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</row>
    <row r="1009" spans="3:63" x14ac:dyDescent="0.25"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</row>
    <row r="1010" spans="3:63" x14ac:dyDescent="0.25"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</row>
    <row r="1011" spans="3:63" x14ac:dyDescent="0.25"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</row>
    <row r="1012" spans="3:63" x14ac:dyDescent="0.25"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</row>
    <row r="1013" spans="3:63" x14ac:dyDescent="0.25"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</row>
    <row r="1014" spans="3:63" x14ac:dyDescent="0.25"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</row>
    <row r="1015" spans="3:63" x14ac:dyDescent="0.25"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</row>
    <row r="1016" spans="3:63" x14ac:dyDescent="0.25"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3:63" x14ac:dyDescent="0.25"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</row>
    <row r="1018" spans="3:63" x14ac:dyDescent="0.25"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</row>
    <row r="1019" spans="3:63" x14ac:dyDescent="0.25"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</row>
    <row r="1020" spans="3:63" x14ac:dyDescent="0.25"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</row>
    <row r="1021" spans="3:63" x14ac:dyDescent="0.25"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</row>
    <row r="1022" spans="3:63" x14ac:dyDescent="0.25"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</row>
    <row r="1023" spans="3:63" x14ac:dyDescent="0.25"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</row>
    <row r="1024" spans="3:63" x14ac:dyDescent="0.25"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</row>
    <row r="1025" spans="3:63" x14ac:dyDescent="0.25"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</row>
    <row r="1026" spans="3:63" x14ac:dyDescent="0.25"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</row>
    <row r="1027" spans="3:63" x14ac:dyDescent="0.25"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</row>
    <row r="1028" spans="3:63" x14ac:dyDescent="0.25"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</row>
    <row r="1029" spans="3:63" x14ac:dyDescent="0.25"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</row>
    <row r="1030" spans="3:63" x14ac:dyDescent="0.25"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</row>
    <row r="1031" spans="3:63" x14ac:dyDescent="0.25"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</row>
    <row r="1032" spans="3:63" x14ac:dyDescent="0.25"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</row>
    <row r="1033" spans="3:63" x14ac:dyDescent="0.25"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</row>
    <row r="1034" spans="3:63" x14ac:dyDescent="0.25"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</row>
    <row r="1035" spans="3:63" x14ac:dyDescent="0.25"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</row>
    <row r="1036" spans="3:63" x14ac:dyDescent="0.25"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</row>
    <row r="1037" spans="3:63" x14ac:dyDescent="0.25"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</row>
    <row r="1038" spans="3:63" x14ac:dyDescent="0.25"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</row>
    <row r="1039" spans="3:63" x14ac:dyDescent="0.25"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</row>
    <row r="1040" spans="3:63" x14ac:dyDescent="0.25"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</row>
    <row r="1041" spans="3:63" x14ac:dyDescent="0.25"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</row>
    <row r="1042" spans="3:63" x14ac:dyDescent="0.25"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</row>
    <row r="1043" spans="3:63" x14ac:dyDescent="0.25"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</row>
    <row r="1044" spans="3:63" x14ac:dyDescent="0.25"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</row>
    <row r="1045" spans="3:63" x14ac:dyDescent="0.25"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</row>
    <row r="1046" spans="3:63" x14ac:dyDescent="0.25"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</row>
    <row r="1047" spans="3:63" x14ac:dyDescent="0.25"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</row>
    <row r="1048" spans="3:63" x14ac:dyDescent="0.25"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</row>
    <row r="1049" spans="3:63" x14ac:dyDescent="0.25"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</row>
    <row r="1050" spans="3:63" x14ac:dyDescent="0.25"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</row>
    <row r="1051" spans="3:63" x14ac:dyDescent="0.25"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</row>
    <row r="1052" spans="3:63" x14ac:dyDescent="0.25"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</row>
    <row r="1053" spans="3:63" x14ac:dyDescent="0.25"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</row>
    <row r="1054" spans="3:63" x14ac:dyDescent="0.25"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</row>
    <row r="1055" spans="3:63" x14ac:dyDescent="0.25"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</row>
    <row r="1056" spans="3:63" x14ac:dyDescent="0.25"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</row>
    <row r="1057" spans="3:63" x14ac:dyDescent="0.25"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</row>
    <row r="1058" spans="3:63" x14ac:dyDescent="0.25"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</row>
    <row r="1059" spans="3:63" x14ac:dyDescent="0.25"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</row>
    <row r="1060" spans="3:63" x14ac:dyDescent="0.25"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</row>
    <row r="1061" spans="3:63" x14ac:dyDescent="0.25"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</row>
    <row r="1062" spans="3:63" x14ac:dyDescent="0.25"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</row>
    <row r="1063" spans="3:63" x14ac:dyDescent="0.25"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</row>
    <row r="1064" spans="3:63" x14ac:dyDescent="0.25"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</row>
    <row r="1065" spans="3:63" x14ac:dyDescent="0.25"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</row>
    <row r="1066" spans="3:63" x14ac:dyDescent="0.25"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</row>
    <row r="1067" spans="3:63" x14ac:dyDescent="0.25"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</row>
    <row r="1068" spans="3:63" x14ac:dyDescent="0.25"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</row>
    <row r="1069" spans="3:63" x14ac:dyDescent="0.25"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</row>
    <row r="1070" spans="3:63" x14ac:dyDescent="0.25"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</row>
    <row r="1071" spans="3:63" x14ac:dyDescent="0.25"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</row>
    <row r="1072" spans="3:63" x14ac:dyDescent="0.25"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</row>
    <row r="1073" spans="3:63" x14ac:dyDescent="0.25"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</row>
    <row r="1074" spans="3:63" x14ac:dyDescent="0.25"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</row>
    <row r="1075" spans="3:63" x14ac:dyDescent="0.25"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</row>
    <row r="1076" spans="3:63" x14ac:dyDescent="0.25"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</row>
    <row r="1077" spans="3:63" x14ac:dyDescent="0.25"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</row>
    <row r="1078" spans="3:63" x14ac:dyDescent="0.25"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</row>
    <row r="1079" spans="3:63" x14ac:dyDescent="0.25"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</row>
    <row r="1080" spans="3:63" x14ac:dyDescent="0.25"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</row>
    <row r="1081" spans="3:63" x14ac:dyDescent="0.25"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</row>
    <row r="1082" spans="3:63" x14ac:dyDescent="0.25"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</row>
    <row r="1083" spans="3:63" x14ac:dyDescent="0.25"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</row>
    <row r="1084" spans="3:63" x14ac:dyDescent="0.25"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</row>
    <row r="1085" spans="3:63" x14ac:dyDescent="0.25"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</row>
    <row r="1086" spans="3:63" x14ac:dyDescent="0.25"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</row>
    <row r="1087" spans="3:63" x14ac:dyDescent="0.25"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</row>
    <row r="1088" spans="3:63" x14ac:dyDescent="0.25"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</row>
    <row r="1089" spans="3:63" x14ac:dyDescent="0.25"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</row>
    <row r="1090" spans="3:63" x14ac:dyDescent="0.25"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</row>
    <row r="1091" spans="3:63" x14ac:dyDescent="0.25"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</row>
    <row r="1092" spans="3:63" x14ac:dyDescent="0.25"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</row>
    <row r="1093" spans="3:63" x14ac:dyDescent="0.25"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</row>
    <row r="1094" spans="3:63" x14ac:dyDescent="0.25"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</row>
    <row r="1095" spans="3:63" x14ac:dyDescent="0.25"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</row>
    <row r="1096" spans="3:63" x14ac:dyDescent="0.25"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</row>
    <row r="1097" spans="3:63" x14ac:dyDescent="0.25"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</row>
    <row r="1098" spans="3:63" x14ac:dyDescent="0.25"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</row>
    <row r="1099" spans="3:63" x14ac:dyDescent="0.25"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</row>
    <row r="1100" spans="3:63" x14ac:dyDescent="0.25"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</row>
    <row r="1101" spans="3:63" x14ac:dyDescent="0.25"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</row>
    <row r="1102" spans="3:63" x14ac:dyDescent="0.25"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</row>
    <row r="1103" spans="3:63" x14ac:dyDescent="0.25"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</row>
    <row r="1104" spans="3:63" x14ac:dyDescent="0.25"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</row>
    <row r="1105" spans="3:63" x14ac:dyDescent="0.25"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</row>
    <row r="1106" spans="3:63" x14ac:dyDescent="0.25"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</row>
    <row r="1107" spans="3:63" x14ac:dyDescent="0.25"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</row>
    <row r="1108" spans="3:63" x14ac:dyDescent="0.25"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</row>
    <row r="1109" spans="3:63" x14ac:dyDescent="0.25"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</row>
    <row r="1110" spans="3:63" x14ac:dyDescent="0.25"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</row>
    <row r="1111" spans="3:63" x14ac:dyDescent="0.25"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</row>
    <row r="1112" spans="3:63" x14ac:dyDescent="0.25"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</row>
    <row r="1113" spans="3:63" x14ac:dyDescent="0.25"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</row>
    <row r="1114" spans="3:63" x14ac:dyDescent="0.25"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</row>
    <row r="1115" spans="3:63" x14ac:dyDescent="0.25"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</row>
    <row r="1116" spans="3:63" x14ac:dyDescent="0.25"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</row>
    <row r="1117" spans="3:63" x14ac:dyDescent="0.25"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</row>
    <row r="1118" spans="3:63" x14ac:dyDescent="0.25"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</row>
    <row r="1119" spans="3:63" x14ac:dyDescent="0.25"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</row>
    <row r="1120" spans="3:63" x14ac:dyDescent="0.25"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</row>
    <row r="1121" spans="3:63" x14ac:dyDescent="0.25"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</row>
    <row r="1122" spans="3:63" x14ac:dyDescent="0.25"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</row>
    <row r="1123" spans="3:63" x14ac:dyDescent="0.25"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</row>
    <row r="1124" spans="3:63" x14ac:dyDescent="0.25"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</row>
    <row r="1125" spans="3:63" x14ac:dyDescent="0.25"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</row>
    <row r="1126" spans="3:63" x14ac:dyDescent="0.25"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</row>
    <row r="1127" spans="3:63" x14ac:dyDescent="0.25"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</row>
    <row r="1128" spans="3:63" x14ac:dyDescent="0.25"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</row>
    <row r="1129" spans="3:63" x14ac:dyDescent="0.25"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3:63" x14ac:dyDescent="0.25"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3:63" x14ac:dyDescent="0.25"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  <row r="1132" spans="3:63" x14ac:dyDescent="0.25"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</row>
    <row r="1133" spans="3:63" x14ac:dyDescent="0.25"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</row>
    <row r="1134" spans="3:63" x14ac:dyDescent="0.25"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</row>
    <row r="1135" spans="3:63" x14ac:dyDescent="0.25"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</row>
    <row r="1136" spans="3:63" x14ac:dyDescent="0.25"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</row>
    <row r="1137" spans="3:63" x14ac:dyDescent="0.25"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</row>
    <row r="1138" spans="3:63" x14ac:dyDescent="0.25"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</row>
    <row r="1139" spans="3:63" x14ac:dyDescent="0.25"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</row>
    <row r="1140" spans="3:63" x14ac:dyDescent="0.25"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</row>
    <row r="1141" spans="3:63" x14ac:dyDescent="0.25"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</row>
    <row r="1142" spans="3:63" x14ac:dyDescent="0.25"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</row>
    <row r="1143" spans="3:63" x14ac:dyDescent="0.25"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</row>
    <row r="1144" spans="3:63" x14ac:dyDescent="0.25"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</row>
    <row r="1145" spans="3:63" x14ac:dyDescent="0.25"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</row>
    <row r="1146" spans="3:63" x14ac:dyDescent="0.25"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</row>
    <row r="1147" spans="3:63" x14ac:dyDescent="0.25"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</row>
    <row r="1148" spans="3:63" x14ac:dyDescent="0.25"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</row>
    <row r="1149" spans="3:63" x14ac:dyDescent="0.25"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</row>
    <row r="1150" spans="3:63" x14ac:dyDescent="0.25"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</row>
    <row r="1151" spans="3:63" x14ac:dyDescent="0.25"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</row>
    <row r="1152" spans="3:63" x14ac:dyDescent="0.25"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</row>
    <row r="1153" spans="3:63" x14ac:dyDescent="0.25"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</row>
    <row r="1154" spans="3:63" x14ac:dyDescent="0.25"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</row>
    <row r="1155" spans="3:63" x14ac:dyDescent="0.25"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</row>
    <row r="1156" spans="3:63" x14ac:dyDescent="0.25"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</row>
    <row r="1157" spans="3:63" x14ac:dyDescent="0.25"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</row>
    <row r="1158" spans="3:63" x14ac:dyDescent="0.25"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</row>
    <row r="1159" spans="3:63" x14ac:dyDescent="0.25"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</row>
    <row r="1160" spans="3:63" x14ac:dyDescent="0.25"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</row>
    <row r="1161" spans="3:63" x14ac:dyDescent="0.25"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</row>
    <row r="1162" spans="3:63" x14ac:dyDescent="0.25"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</row>
    <row r="1163" spans="3:63" x14ac:dyDescent="0.25"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</row>
    <row r="1164" spans="3:63" x14ac:dyDescent="0.25"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</row>
    <row r="1165" spans="3:63" x14ac:dyDescent="0.25"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</row>
    <row r="1166" spans="3:63" x14ac:dyDescent="0.25"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</row>
    <row r="1167" spans="3:63" x14ac:dyDescent="0.25"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</row>
    <row r="1168" spans="3:63" x14ac:dyDescent="0.25"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</row>
    <row r="1169" spans="3:63" x14ac:dyDescent="0.25"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</row>
    <row r="1170" spans="3:63" x14ac:dyDescent="0.25"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</row>
    <row r="1171" spans="3:63" x14ac:dyDescent="0.25"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</row>
    <row r="1172" spans="3:63" x14ac:dyDescent="0.25"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</row>
    <row r="1173" spans="3:63" x14ac:dyDescent="0.25"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</row>
    <row r="1174" spans="3:63" x14ac:dyDescent="0.25"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</row>
    <row r="1175" spans="3:63" x14ac:dyDescent="0.25"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</row>
    <row r="1176" spans="3:63" x14ac:dyDescent="0.25"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</row>
    <row r="1177" spans="3:63" x14ac:dyDescent="0.25"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</row>
    <row r="1178" spans="3:63" x14ac:dyDescent="0.25"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</row>
    <row r="1179" spans="3:63" x14ac:dyDescent="0.25"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</row>
    <row r="1180" spans="3:63" x14ac:dyDescent="0.25"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</row>
    <row r="1181" spans="3:63" x14ac:dyDescent="0.25"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</row>
    <row r="1182" spans="3:63" x14ac:dyDescent="0.25"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</row>
    <row r="1183" spans="3:63" x14ac:dyDescent="0.25"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</row>
    <row r="1184" spans="3:63" x14ac:dyDescent="0.25"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</row>
    <row r="1185" spans="3:63" x14ac:dyDescent="0.25"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</row>
    <row r="1186" spans="3:63" x14ac:dyDescent="0.25"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</row>
    <row r="1187" spans="3:63" x14ac:dyDescent="0.25"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</row>
    <row r="1188" spans="3:63" x14ac:dyDescent="0.25"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</row>
    <row r="1189" spans="3:63" x14ac:dyDescent="0.25"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</row>
    <row r="1190" spans="3:63" x14ac:dyDescent="0.25"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</row>
    <row r="1191" spans="3:63" x14ac:dyDescent="0.25"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</row>
    <row r="1192" spans="3:63" x14ac:dyDescent="0.25"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</row>
    <row r="1193" spans="3:63" x14ac:dyDescent="0.25"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</row>
    <row r="1194" spans="3:63" x14ac:dyDescent="0.25"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</row>
    <row r="1195" spans="3:63" x14ac:dyDescent="0.25"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</row>
    <row r="1196" spans="3:63" x14ac:dyDescent="0.25"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</row>
    <row r="1197" spans="3:63" x14ac:dyDescent="0.25"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</row>
    <row r="1198" spans="3:63" x14ac:dyDescent="0.25"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</row>
    <row r="1199" spans="3:63" x14ac:dyDescent="0.25"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</row>
    <row r="1200" spans="3:63" x14ac:dyDescent="0.25"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</row>
    <row r="1201" spans="3:63" x14ac:dyDescent="0.25"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</row>
    <row r="1202" spans="3:63" x14ac:dyDescent="0.25"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</row>
    <row r="1203" spans="3:63" x14ac:dyDescent="0.25"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</row>
    <row r="1204" spans="3:63" x14ac:dyDescent="0.25"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</row>
    <row r="1205" spans="3:63" x14ac:dyDescent="0.25"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</row>
    <row r="1206" spans="3:63" x14ac:dyDescent="0.25"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</row>
    <row r="1207" spans="3:63" x14ac:dyDescent="0.25"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</row>
    <row r="1208" spans="3:63" x14ac:dyDescent="0.25"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</row>
    <row r="1209" spans="3:63" x14ac:dyDescent="0.25"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</row>
    <row r="1210" spans="3:63" x14ac:dyDescent="0.25"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</row>
    <row r="1211" spans="3:63" x14ac:dyDescent="0.25"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</row>
    <row r="1212" spans="3:63" x14ac:dyDescent="0.25"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</row>
    <row r="1213" spans="3:63" x14ac:dyDescent="0.25"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</row>
    <row r="1214" spans="3:63" x14ac:dyDescent="0.25"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</row>
    <row r="1215" spans="3:63" x14ac:dyDescent="0.25"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</row>
    <row r="1216" spans="3:63" x14ac:dyDescent="0.25"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</row>
    <row r="1217" spans="3:63" x14ac:dyDescent="0.25"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</row>
    <row r="1218" spans="3:63" x14ac:dyDescent="0.25"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</row>
    <row r="1219" spans="3:63" x14ac:dyDescent="0.25"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</row>
    <row r="1220" spans="3:63" x14ac:dyDescent="0.25"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</row>
    <row r="1221" spans="3:63" x14ac:dyDescent="0.25"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</row>
    <row r="1222" spans="3:63" x14ac:dyDescent="0.25"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</row>
    <row r="1223" spans="3:63" x14ac:dyDescent="0.25">
      <c r="C1223" s="12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</row>
    <row r="1224" spans="3:63" x14ac:dyDescent="0.25">
      <c r="C1224" s="12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</row>
    <row r="1225" spans="3:63" x14ac:dyDescent="0.25">
      <c r="C1225" s="12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</row>
    <row r="1226" spans="3:63" x14ac:dyDescent="0.25">
      <c r="C1226" s="12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</row>
    <row r="1227" spans="3:63" x14ac:dyDescent="0.25">
      <c r="C1227" s="12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</row>
    <row r="1228" spans="3:63" x14ac:dyDescent="0.25">
      <c r="C1228" s="12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</row>
    <row r="1229" spans="3:63" x14ac:dyDescent="0.25">
      <c r="C1229" s="12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</row>
    <row r="1230" spans="3:63" x14ac:dyDescent="0.25">
      <c r="C1230" s="12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</row>
    <row r="1231" spans="3:63" x14ac:dyDescent="0.25">
      <c r="C1231" s="12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</row>
    <row r="1232" spans="3:63" x14ac:dyDescent="0.25">
      <c r="C1232" s="12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</row>
    <row r="1233" spans="3:63" x14ac:dyDescent="0.25">
      <c r="C1233" s="12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</row>
    <row r="1234" spans="3:63" x14ac:dyDescent="0.25">
      <c r="C1234" s="12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</row>
    <row r="1235" spans="3:63" x14ac:dyDescent="0.25">
      <c r="C1235" s="12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</row>
    <row r="1236" spans="3:63" x14ac:dyDescent="0.25">
      <c r="C1236" s="12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</row>
    <row r="1237" spans="3:63" x14ac:dyDescent="0.25">
      <c r="C1237" s="12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</row>
    <row r="1238" spans="3:63" x14ac:dyDescent="0.25">
      <c r="C1238" s="12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</row>
    <row r="1239" spans="3:63" x14ac:dyDescent="0.25">
      <c r="C1239" s="12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</row>
    <row r="1240" spans="3:63" x14ac:dyDescent="0.25">
      <c r="C1240" s="12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</row>
    <row r="1241" spans="3:63" x14ac:dyDescent="0.25">
      <c r="C1241" s="12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</row>
    <row r="1242" spans="3:63" x14ac:dyDescent="0.25">
      <c r="C1242" s="12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</row>
    <row r="1243" spans="3:63" x14ac:dyDescent="0.25">
      <c r="C1243" s="12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</row>
    <row r="1244" spans="3:63" x14ac:dyDescent="0.25">
      <c r="C1244" s="12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</row>
    <row r="1245" spans="3:63" x14ac:dyDescent="0.25">
      <c r="C1245" s="12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</row>
    <row r="1246" spans="3:63" x14ac:dyDescent="0.25">
      <c r="C1246" s="12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</row>
    <row r="1247" spans="3:63" x14ac:dyDescent="0.25">
      <c r="C1247" s="12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</row>
    <row r="1248" spans="3:63" x14ac:dyDescent="0.25">
      <c r="C1248" s="12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</row>
    <row r="1249" spans="3:63" x14ac:dyDescent="0.25">
      <c r="C1249" s="12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</row>
    <row r="1250" spans="3:63" x14ac:dyDescent="0.25">
      <c r="C1250" s="12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</row>
    <row r="1251" spans="3:63" x14ac:dyDescent="0.25">
      <c r="C1251" s="12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</row>
    <row r="1252" spans="3:63" x14ac:dyDescent="0.25">
      <c r="C1252" s="12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</row>
    <row r="1253" spans="3:63" x14ac:dyDescent="0.25">
      <c r="C1253" s="12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</row>
    <row r="1254" spans="3:63" x14ac:dyDescent="0.25">
      <c r="C1254" s="12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</row>
    <row r="1255" spans="3:63" x14ac:dyDescent="0.25">
      <c r="C1255" s="12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</row>
    <row r="1256" spans="3:63" x14ac:dyDescent="0.25">
      <c r="C1256" s="12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</row>
    <row r="1257" spans="3:63" x14ac:dyDescent="0.25">
      <c r="C1257" s="12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</row>
    <row r="1258" spans="3:63" x14ac:dyDescent="0.25">
      <c r="C1258" s="12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</row>
    <row r="1259" spans="3:63" x14ac:dyDescent="0.25">
      <c r="C1259" s="12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</row>
    <row r="1260" spans="3:63" x14ac:dyDescent="0.25">
      <c r="C1260" s="12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</row>
    <row r="1261" spans="3:63" x14ac:dyDescent="0.25">
      <c r="C1261" s="12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</row>
    <row r="1262" spans="3:63" x14ac:dyDescent="0.25">
      <c r="C1262" s="12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</row>
    <row r="1263" spans="3:63" x14ac:dyDescent="0.25">
      <c r="C1263" s="12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</row>
    <row r="1264" spans="3:63" x14ac:dyDescent="0.25">
      <c r="C1264" s="12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</row>
    <row r="1265" spans="3:63" x14ac:dyDescent="0.25">
      <c r="C1265" s="12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</row>
    <row r="1266" spans="3:63" x14ac:dyDescent="0.25">
      <c r="C1266" s="12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</row>
    <row r="1267" spans="3:63" x14ac:dyDescent="0.25">
      <c r="C1267" s="12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</row>
    <row r="1268" spans="3:63" x14ac:dyDescent="0.25">
      <c r="C1268" s="12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</row>
    <row r="1269" spans="3:63" x14ac:dyDescent="0.25">
      <c r="C1269" s="12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</row>
    <row r="1270" spans="3:63" x14ac:dyDescent="0.25">
      <c r="C1270" s="12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</row>
    <row r="1271" spans="3:63" x14ac:dyDescent="0.25">
      <c r="C1271" s="12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</row>
    <row r="1272" spans="3:63" x14ac:dyDescent="0.25">
      <c r="C1272" s="12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</row>
    <row r="1273" spans="3:63" x14ac:dyDescent="0.25">
      <c r="C1273" s="12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</row>
    <row r="1274" spans="3:63" x14ac:dyDescent="0.25">
      <c r="C1274" s="12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</row>
    <row r="1275" spans="3:63" x14ac:dyDescent="0.25">
      <c r="C1275" s="12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</row>
    <row r="1276" spans="3:63" x14ac:dyDescent="0.25">
      <c r="C1276" s="12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</row>
    <row r="1277" spans="3:63" x14ac:dyDescent="0.25">
      <c r="C1277" s="12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</row>
    <row r="1278" spans="3:63" x14ac:dyDescent="0.25">
      <c r="C1278" s="12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</row>
    <row r="1279" spans="3:63" x14ac:dyDescent="0.25">
      <c r="C1279" s="12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</row>
    <row r="1280" spans="3:63" x14ac:dyDescent="0.25">
      <c r="C1280" s="12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</row>
    <row r="1281" spans="3:63" x14ac:dyDescent="0.25">
      <c r="C1281" s="12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</row>
    <row r="1282" spans="3:63" x14ac:dyDescent="0.25">
      <c r="C1282" s="12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</row>
    <row r="1283" spans="3:63" x14ac:dyDescent="0.25">
      <c r="C1283" s="12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</row>
    <row r="1284" spans="3:63" x14ac:dyDescent="0.25">
      <c r="C1284" s="12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</row>
    <row r="1285" spans="3:63" x14ac:dyDescent="0.25">
      <c r="C1285" s="12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</row>
    <row r="1286" spans="3:63" x14ac:dyDescent="0.25">
      <c r="C1286" s="12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</row>
    <row r="1287" spans="3:63" x14ac:dyDescent="0.25">
      <c r="C1287" s="12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</row>
    <row r="1288" spans="3:63" x14ac:dyDescent="0.25">
      <c r="C1288" s="12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</row>
    <row r="1289" spans="3:63" x14ac:dyDescent="0.25">
      <c r="C1289" s="12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</row>
    <row r="1290" spans="3:63" x14ac:dyDescent="0.25">
      <c r="C1290" s="12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</row>
    <row r="1291" spans="3:63" x14ac:dyDescent="0.25">
      <c r="C1291" s="12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</row>
    <row r="1292" spans="3:63" x14ac:dyDescent="0.25">
      <c r="C1292" s="12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</row>
    <row r="1293" spans="3:63" x14ac:dyDescent="0.25">
      <c r="C1293" s="12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</row>
    <row r="1294" spans="3:63" x14ac:dyDescent="0.25">
      <c r="C1294" s="12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</row>
    <row r="1295" spans="3:63" x14ac:dyDescent="0.25">
      <c r="C1295" s="12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</row>
    <row r="1296" spans="3:63" x14ac:dyDescent="0.25">
      <c r="C1296" s="12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</row>
    <row r="1297" spans="3:63" x14ac:dyDescent="0.25">
      <c r="C1297" s="12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</row>
    <row r="1298" spans="3:63" x14ac:dyDescent="0.25">
      <c r="C1298" s="12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</row>
    <row r="1299" spans="3:63" x14ac:dyDescent="0.25">
      <c r="C1299" s="12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</row>
    <row r="1300" spans="3:63" x14ac:dyDescent="0.25">
      <c r="C1300" s="12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</row>
    <row r="1301" spans="3:63" x14ac:dyDescent="0.25">
      <c r="C1301" s="12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</row>
    <row r="1302" spans="3:63" x14ac:dyDescent="0.25">
      <c r="C1302" s="12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</row>
    <row r="1303" spans="3:63" x14ac:dyDescent="0.25">
      <c r="C1303" s="12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</row>
    <row r="1304" spans="3:63" x14ac:dyDescent="0.25">
      <c r="C1304" s="12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</row>
    <row r="1305" spans="3:63" x14ac:dyDescent="0.25">
      <c r="C1305" s="12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</row>
    <row r="1306" spans="3:63" x14ac:dyDescent="0.25">
      <c r="C1306" s="12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</row>
    <row r="1307" spans="3:63" x14ac:dyDescent="0.25">
      <c r="C1307" s="12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</row>
    <row r="1308" spans="3:63" x14ac:dyDescent="0.25">
      <c r="C1308" s="12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</row>
  </sheetData>
  <conditionalFormatting sqref="D36:V36">
    <cfRule type="cellIs" dxfId="3" priority="3" operator="lessThan">
      <formula>0</formula>
    </cfRule>
  </conditionalFormatting>
  <conditionalFormatting sqref="V36:DU36">
    <cfRule type="cellIs" dxfId="2" priority="2" operator="lessThan">
      <formula>0</formula>
    </cfRule>
  </conditionalFormatting>
  <conditionalFormatting sqref="D86:N86">
    <cfRule type="cellIs" dxfId="1" priority="1" operator="lessThan">
      <formula>0</formula>
    </cfRule>
  </conditionalFormatting>
  <pageMargins left="0.25" right="0.25" top="0.75" bottom="0.75" header="0.3" footer="0.3"/>
  <pageSetup paperSize="9" scale="28" fitToWidth="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1288"/>
  <sheetViews>
    <sheetView zoomScale="80" zoomScaleNormal="80" workbookViewId="0">
      <pane xSplit="3" ySplit="2" topLeftCell="D3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44.7109375" style="11" customWidth="1"/>
    <col min="2" max="2" width="8.42578125" style="1" customWidth="1"/>
    <col min="3" max="3" width="13.5703125" style="2" customWidth="1"/>
    <col min="4" max="63" width="11.85546875" style="14" customWidth="1"/>
    <col min="64" max="125" width="11.85546875" style="1" customWidth="1"/>
    <col min="126" max="16384" width="9.140625" style="1"/>
  </cols>
  <sheetData>
    <row r="1" spans="1:125" s="25" customFormat="1" ht="21" x14ac:dyDescent="0.25">
      <c r="A1" s="24" t="s">
        <v>233</v>
      </c>
      <c r="C1" s="91"/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34</v>
      </c>
      <c r="AL1" s="3">
        <v>35</v>
      </c>
      <c r="AM1" s="3">
        <v>36</v>
      </c>
      <c r="AN1" s="3">
        <v>37</v>
      </c>
      <c r="AO1" s="3">
        <v>38</v>
      </c>
      <c r="AP1" s="3">
        <v>39</v>
      </c>
      <c r="AQ1" s="3">
        <v>40</v>
      </c>
      <c r="AR1" s="3">
        <v>41</v>
      </c>
      <c r="AS1" s="3">
        <v>42</v>
      </c>
      <c r="AT1" s="3">
        <v>43</v>
      </c>
      <c r="AU1" s="3">
        <v>44</v>
      </c>
      <c r="AV1" s="3">
        <v>45</v>
      </c>
      <c r="AW1" s="3">
        <v>46</v>
      </c>
      <c r="AX1" s="3">
        <v>47</v>
      </c>
      <c r="AY1" s="3">
        <v>48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</row>
    <row r="2" spans="1:125" x14ac:dyDescent="0.25">
      <c r="A2" s="47" t="s">
        <v>64</v>
      </c>
      <c r="B2" s="5"/>
      <c r="C2" s="6"/>
      <c r="D2" s="7">
        <v>2014</v>
      </c>
      <c r="E2" s="7">
        <v>2014</v>
      </c>
      <c r="F2" s="7">
        <v>2015</v>
      </c>
      <c r="G2" s="7">
        <v>2015</v>
      </c>
      <c r="H2" s="7">
        <v>2015</v>
      </c>
      <c r="I2" s="7">
        <v>2015</v>
      </c>
      <c r="J2" s="7">
        <v>2015</v>
      </c>
      <c r="K2" s="7">
        <v>2015</v>
      </c>
      <c r="L2" s="7">
        <v>2015</v>
      </c>
      <c r="M2" s="7">
        <v>2015</v>
      </c>
      <c r="N2" s="7">
        <v>2015</v>
      </c>
      <c r="O2" s="7">
        <v>2015</v>
      </c>
      <c r="P2" s="7">
        <v>2015</v>
      </c>
      <c r="Q2" s="7">
        <v>2015</v>
      </c>
      <c r="R2" s="7">
        <v>2016</v>
      </c>
      <c r="S2" s="7">
        <v>2016</v>
      </c>
      <c r="T2" s="7">
        <v>2016</v>
      </c>
      <c r="U2" s="7">
        <v>2016</v>
      </c>
      <c r="V2" s="7">
        <v>2016</v>
      </c>
      <c r="W2" s="7">
        <v>2016</v>
      </c>
      <c r="X2" s="7">
        <v>2016</v>
      </c>
      <c r="Y2" s="7">
        <v>2016</v>
      </c>
      <c r="Z2" s="7">
        <v>2016</v>
      </c>
      <c r="AA2" s="7">
        <v>2016</v>
      </c>
      <c r="AB2" s="7">
        <v>2016</v>
      </c>
      <c r="AC2" s="7">
        <v>2016</v>
      </c>
      <c r="AD2" s="7">
        <v>2017</v>
      </c>
      <c r="AE2" s="7">
        <v>2017</v>
      </c>
      <c r="AF2" s="7">
        <v>2017</v>
      </c>
      <c r="AG2" s="7">
        <v>2017</v>
      </c>
      <c r="AH2" s="7">
        <v>2017</v>
      </c>
      <c r="AI2" s="7">
        <v>2017</v>
      </c>
      <c r="AJ2" s="7">
        <v>2017</v>
      </c>
      <c r="AK2" s="7">
        <v>2017</v>
      </c>
      <c r="AL2" s="7">
        <v>2017</v>
      </c>
      <c r="AM2" s="7">
        <v>2017</v>
      </c>
      <c r="AN2" s="7">
        <v>2017</v>
      </c>
      <c r="AO2" s="7">
        <v>2017</v>
      </c>
      <c r="AP2" s="7">
        <v>2018</v>
      </c>
      <c r="AQ2" s="7">
        <v>2018</v>
      </c>
      <c r="AR2" s="7">
        <v>2018</v>
      </c>
      <c r="AS2" s="7">
        <v>2018</v>
      </c>
      <c r="AT2" s="7">
        <v>2018</v>
      </c>
      <c r="AU2" s="7">
        <v>2018</v>
      </c>
      <c r="AV2" s="7">
        <v>2018</v>
      </c>
      <c r="AW2" s="7">
        <v>2018</v>
      </c>
      <c r="AX2" s="7">
        <v>2018</v>
      </c>
      <c r="AY2" s="7">
        <v>2018</v>
      </c>
      <c r="AZ2" s="7">
        <v>2018</v>
      </c>
      <c r="BA2" s="7">
        <v>2018</v>
      </c>
      <c r="BB2" s="7">
        <v>2019</v>
      </c>
      <c r="BC2" s="7">
        <v>2019</v>
      </c>
      <c r="BD2" s="7">
        <v>2019</v>
      </c>
      <c r="BE2" s="7">
        <v>2019</v>
      </c>
      <c r="BF2" s="7">
        <v>2019</v>
      </c>
      <c r="BG2" s="7">
        <v>2019</v>
      </c>
      <c r="BH2" s="7">
        <v>2019</v>
      </c>
      <c r="BI2" s="7">
        <v>2019</v>
      </c>
      <c r="BJ2" s="7">
        <v>2019</v>
      </c>
      <c r="BK2" s="7">
        <v>2019</v>
      </c>
      <c r="BL2" s="7">
        <v>2019</v>
      </c>
      <c r="BM2" s="7">
        <v>2019</v>
      </c>
      <c r="BN2" s="7">
        <v>2020</v>
      </c>
      <c r="BO2" s="7">
        <v>2020</v>
      </c>
      <c r="BP2" s="7">
        <v>2020</v>
      </c>
      <c r="BQ2" s="7">
        <v>2020</v>
      </c>
      <c r="BR2" s="7">
        <v>2020</v>
      </c>
      <c r="BS2" s="7">
        <v>2020</v>
      </c>
      <c r="BT2" s="7">
        <v>2020</v>
      </c>
      <c r="BU2" s="7">
        <v>2020</v>
      </c>
      <c r="BV2" s="7">
        <v>2020</v>
      </c>
      <c r="BW2" s="7">
        <v>2020</v>
      </c>
      <c r="BX2" s="7">
        <v>2020</v>
      </c>
      <c r="BY2" s="7">
        <v>2020</v>
      </c>
      <c r="BZ2" s="7">
        <v>2021</v>
      </c>
      <c r="CA2" s="7">
        <v>2021</v>
      </c>
      <c r="CB2" s="7">
        <v>2021</v>
      </c>
      <c r="CC2" s="7">
        <v>2021</v>
      </c>
      <c r="CD2" s="7">
        <v>2021</v>
      </c>
      <c r="CE2" s="7">
        <v>2021</v>
      </c>
      <c r="CF2" s="7">
        <v>2021</v>
      </c>
      <c r="CG2" s="7">
        <v>2021</v>
      </c>
      <c r="CH2" s="7">
        <v>2021</v>
      </c>
      <c r="CI2" s="7">
        <v>2021</v>
      </c>
      <c r="CJ2" s="7">
        <v>2021</v>
      </c>
      <c r="CK2" s="7">
        <v>2021</v>
      </c>
      <c r="CL2" s="7">
        <v>2022</v>
      </c>
      <c r="CM2" s="7">
        <v>2022</v>
      </c>
      <c r="CN2" s="7">
        <v>2022</v>
      </c>
      <c r="CO2" s="7">
        <v>2022</v>
      </c>
      <c r="CP2" s="7">
        <v>2022</v>
      </c>
      <c r="CQ2" s="7">
        <v>2022</v>
      </c>
      <c r="CR2" s="7">
        <v>2022</v>
      </c>
      <c r="CS2" s="7">
        <v>2022</v>
      </c>
      <c r="CT2" s="7">
        <v>2022</v>
      </c>
      <c r="CU2" s="7">
        <v>2022</v>
      </c>
      <c r="CV2" s="7">
        <v>2022</v>
      </c>
      <c r="CW2" s="7">
        <v>2022</v>
      </c>
      <c r="CX2" s="7">
        <v>2023</v>
      </c>
      <c r="CY2" s="7">
        <v>2023</v>
      </c>
      <c r="CZ2" s="7">
        <v>2023</v>
      </c>
      <c r="DA2" s="7">
        <v>2023</v>
      </c>
      <c r="DB2" s="7">
        <v>2023</v>
      </c>
      <c r="DC2" s="7">
        <v>2023</v>
      </c>
      <c r="DD2" s="7">
        <v>2023</v>
      </c>
      <c r="DE2" s="7">
        <v>2023</v>
      </c>
      <c r="DF2" s="7">
        <v>2023</v>
      </c>
      <c r="DG2" s="7">
        <v>2023</v>
      </c>
      <c r="DH2" s="7">
        <v>2023</v>
      </c>
      <c r="DI2" s="7">
        <v>2023</v>
      </c>
      <c r="DJ2" s="7">
        <v>2024</v>
      </c>
      <c r="DK2" s="7">
        <v>2024</v>
      </c>
      <c r="DL2" s="7">
        <v>2024</v>
      </c>
      <c r="DM2" s="7">
        <v>2024</v>
      </c>
      <c r="DN2" s="7">
        <v>2024</v>
      </c>
      <c r="DO2" s="7">
        <v>2024</v>
      </c>
      <c r="DP2" s="7">
        <v>2024</v>
      </c>
      <c r="DQ2" s="7">
        <v>2024</v>
      </c>
      <c r="DR2" s="7">
        <v>2024</v>
      </c>
      <c r="DS2" s="7">
        <v>2024</v>
      </c>
      <c r="DT2" s="7">
        <v>2024</v>
      </c>
      <c r="DU2" s="7">
        <v>2024</v>
      </c>
    </row>
    <row r="3" spans="1:125" s="9" customFormat="1" x14ac:dyDescent="0.25">
      <c r="A3" s="160" t="s">
        <v>39</v>
      </c>
      <c r="B3" s="21"/>
      <c r="C3" s="22" t="s">
        <v>1</v>
      </c>
      <c r="D3" s="23">
        <v>41944</v>
      </c>
      <c r="E3" s="23">
        <v>41974</v>
      </c>
      <c r="F3" s="23">
        <v>42005</v>
      </c>
      <c r="G3" s="23">
        <v>42036</v>
      </c>
      <c r="H3" s="23">
        <v>42064</v>
      </c>
      <c r="I3" s="23">
        <v>42095</v>
      </c>
      <c r="J3" s="23">
        <v>42125</v>
      </c>
      <c r="K3" s="23">
        <v>42156</v>
      </c>
      <c r="L3" s="23">
        <v>42186</v>
      </c>
      <c r="M3" s="23">
        <v>42217</v>
      </c>
      <c r="N3" s="23">
        <v>42248</v>
      </c>
      <c r="O3" s="23">
        <v>42278</v>
      </c>
      <c r="P3" s="23">
        <v>42309</v>
      </c>
      <c r="Q3" s="23">
        <v>42339</v>
      </c>
      <c r="R3" s="23">
        <v>42370</v>
      </c>
      <c r="S3" s="23">
        <v>42401</v>
      </c>
      <c r="T3" s="23">
        <v>42430</v>
      </c>
      <c r="U3" s="23">
        <v>42461</v>
      </c>
      <c r="V3" s="23">
        <v>42491</v>
      </c>
      <c r="W3" s="23">
        <v>42522</v>
      </c>
      <c r="X3" s="23">
        <v>42552</v>
      </c>
      <c r="Y3" s="23">
        <v>42583</v>
      </c>
      <c r="Z3" s="23">
        <v>42614</v>
      </c>
      <c r="AA3" s="23">
        <v>42644</v>
      </c>
      <c r="AB3" s="23">
        <v>42675</v>
      </c>
      <c r="AC3" s="23">
        <v>42705</v>
      </c>
      <c r="AD3" s="23">
        <v>42736</v>
      </c>
      <c r="AE3" s="23">
        <v>42767</v>
      </c>
      <c r="AF3" s="23">
        <v>42795</v>
      </c>
      <c r="AG3" s="23">
        <v>42826</v>
      </c>
      <c r="AH3" s="23">
        <v>42856</v>
      </c>
      <c r="AI3" s="23">
        <v>42887</v>
      </c>
      <c r="AJ3" s="23">
        <v>42917</v>
      </c>
      <c r="AK3" s="23">
        <v>42948</v>
      </c>
      <c r="AL3" s="23">
        <v>42979</v>
      </c>
      <c r="AM3" s="23">
        <v>43009</v>
      </c>
      <c r="AN3" s="23">
        <v>43040</v>
      </c>
      <c r="AO3" s="23">
        <v>43070</v>
      </c>
      <c r="AP3" s="23">
        <v>43101</v>
      </c>
      <c r="AQ3" s="23">
        <v>43132</v>
      </c>
      <c r="AR3" s="23">
        <v>43160</v>
      </c>
      <c r="AS3" s="23">
        <v>43191</v>
      </c>
      <c r="AT3" s="23">
        <v>43221</v>
      </c>
      <c r="AU3" s="23">
        <v>43252</v>
      </c>
      <c r="AV3" s="23">
        <v>43282</v>
      </c>
      <c r="AW3" s="23">
        <v>43313</v>
      </c>
      <c r="AX3" s="23">
        <v>43344</v>
      </c>
      <c r="AY3" s="23">
        <v>43374</v>
      </c>
      <c r="AZ3" s="23">
        <v>43405</v>
      </c>
      <c r="BA3" s="23">
        <v>43435</v>
      </c>
      <c r="BB3" s="23">
        <v>43466</v>
      </c>
      <c r="BC3" s="23">
        <v>43497</v>
      </c>
      <c r="BD3" s="23">
        <v>43525</v>
      </c>
      <c r="BE3" s="23">
        <v>43556</v>
      </c>
      <c r="BF3" s="23">
        <v>43586</v>
      </c>
      <c r="BG3" s="23">
        <v>43617</v>
      </c>
      <c r="BH3" s="23">
        <v>43647</v>
      </c>
      <c r="BI3" s="23">
        <v>43678</v>
      </c>
      <c r="BJ3" s="23">
        <v>43709</v>
      </c>
      <c r="BK3" s="23">
        <v>43739</v>
      </c>
      <c r="BL3" s="23">
        <v>43770</v>
      </c>
      <c r="BM3" s="23">
        <v>43800</v>
      </c>
      <c r="BN3" s="23">
        <v>43831</v>
      </c>
      <c r="BO3" s="23">
        <v>43862</v>
      </c>
      <c r="BP3" s="23">
        <v>43891</v>
      </c>
      <c r="BQ3" s="23">
        <v>43922</v>
      </c>
      <c r="BR3" s="23">
        <v>43952</v>
      </c>
      <c r="BS3" s="23">
        <v>43983</v>
      </c>
      <c r="BT3" s="23">
        <v>44013</v>
      </c>
      <c r="BU3" s="23">
        <v>44044</v>
      </c>
      <c r="BV3" s="23">
        <v>44075</v>
      </c>
      <c r="BW3" s="23">
        <v>44105</v>
      </c>
      <c r="BX3" s="23">
        <v>44136</v>
      </c>
      <c r="BY3" s="23">
        <v>44166</v>
      </c>
      <c r="BZ3" s="23">
        <v>44197</v>
      </c>
      <c r="CA3" s="23">
        <v>44228</v>
      </c>
      <c r="CB3" s="23">
        <v>44256</v>
      </c>
      <c r="CC3" s="23">
        <v>44287</v>
      </c>
      <c r="CD3" s="23">
        <v>44317</v>
      </c>
      <c r="CE3" s="23">
        <v>44348</v>
      </c>
      <c r="CF3" s="23">
        <v>44378</v>
      </c>
      <c r="CG3" s="23">
        <v>44409</v>
      </c>
      <c r="CH3" s="23">
        <v>44440</v>
      </c>
      <c r="CI3" s="23">
        <v>44470</v>
      </c>
      <c r="CJ3" s="23">
        <v>44501</v>
      </c>
      <c r="CK3" s="23">
        <v>44531</v>
      </c>
      <c r="CL3" s="23">
        <v>44562</v>
      </c>
      <c r="CM3" s="23">
        <v>44593</v>
      </c>
      <c r="CN3" s="23">
        <v>44621</v>
      </c>
      <c r="CO3" s="23">
        <v>44652</v>
      </c>
      <c r="CP3" s="23">
        <v>44682</v>
      </c>
      <c r="CQ3" s="23">
        <v>44713</v>
      </c>
      <c r="CR3" s="23">
        <v>44743</v>
      </c>
      <c r="CS3" s="23">
        <v>44774</v>
      </c>
      <c r="CT3" s="23">
        <v>44805</v>
      </c>
      <c r="CU3" s="23">
        <v>44835</v>
      </c>
      <c r="CV3" s="23">
        <v>44866</v>
      </c>
      <c r="CW3" s="23">
        <v>44896</v>
      </c>
      <c r="CX3" s="23">
        <v>44927</v>
      </c>
      <c r="CY3" s="23">
        <v>44958</v>
      </c>
      <c r="CZ3" s="23">
        <v>44986</v>
      </c>
      <c r="DA3" s="23">
        <v>45017</v>
      </c>
      <c r="DB3" s="23">
        <v>45047</v>
      </c>
      <c r="DC3" s="23">
        <v>45078</v>
      </c>
      <c r="DD3" s="23">
        <v>45108</v>
      </c>
      <c r="DE3" s="23">
        <v>45139</v>
      </c>
      <c r="DF3" s="23">
        <v>45170</v>
      </c>
      <c r="DG3" s="23">
        <v>45200</v>
      </c>
      <c r="DH3" s="23">
        <v>45231</v>
      </c>
      <c r="DI3" s="23">
        <v>45261</v>
      </c>
      <c r="DJ3" s="23">
        <v>45292</v>
      </c>
      <c r="DK3" s="23">
        <v>45323</v>
      </c>
      <c r="DL3" s="23">
        <v>45352</v>
      </c>
      <c r="DM3" s="23">
        <v>45383</v>
      </c>
      <c r="DN3" s="23">
        <v>45413</v>
      </c>
      <c r="DO3" s="23">
        <v>45444</v>
      </c>
      <c r="DP3" s="23">
        <v>45474</v>
      </c>
      <c r="DQ3" s="23">
        <v>45505</v>
      </c>
      <c r="DR3" s="23">
        <v>45536</v>
      </c>
      <c r="DS3" s="23">
        <v>45566</v>
      </c>
      <c r="DT3" s="23">
        <v>45597</v>
      </c>
      <c r="DU3" s="23">
        <v>45627</v>
      </c>
    </row>
    <row r="4" spans="1:125" x14ac:dyDescent="0.25">
      <c r="A4" s="11" t="s">
        <v>40</v>
      </c>
      <c r="C4" s="12">
        <v>2368606456.6463675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16313559.322033899</v>
      </c>
      <c r="N4" s="13">
        <v>16313559.322033899</v>
      </c>
      <c r="O4" s="13">
        <v>16313559.322033899</v>
      </c>
      <c r="P4" s="13">
        <v>17129237.288135596</v>
      </c>
      <c r="Q4" s="13">
        <v>17129237.288135596</v>
      </c>
      <c r="R4" s="13">
        <v>17129237.288135596</v>
      </c>
      <c r="S4" s="13">
        <v>17129237.288135596</v>
      </c>
      <c r="T4" s="13">
        <v>17129237.288135596</v>
      </c>
      <c r="U4" s="13">
        <v>17129237.288135596</v>
      </c>
      <c r="V4" s="13">
        <v>17129237.288135596</v>
      </c>
      <c r="W4" s="13">
        <v>17129237.288135596</v>
      </c>
      <c r="X4" s="13">
        <v>17129237.288135596</v>
      </c>
      <c r="Y4" s="13">
        <v>17129237.288135596</v>
      </c>
      <c r="Z4" s="13">
        <v>17129237.288135596</v>
      </c>
      <c r="AA4" s="13">
        <v>17129237.288135596</v>
      </c>
      <c r="AB4" s="13">
        <v>17985699.152542375</v>
      </c>
      <c r="AC4" s="13">
        <v>17985699.152542375</v>
      </c>
      <c r="AD4" s="13">
        <v>17985699.152542375</v>
      </c>
      <c r="AE4" s="13">
        <v>17985699.152542375</v>
      </c>
      <c r="AF4" s="13">
        <v>17985699.152542375</v>
      </c>
      <c r="AG4" s="13">
        <v>17985699.152542375</v>
      </c>
      <c r="AH4" s="13">
        <v>17985699.152542375</v>
      </c>
      <c r="AI4" s="13">
        <v>17985699.152542375</v>
      </c>
      <c r="AJ4" s="13">
        <v>17985699.152542375</v>
      </c>
      <c r="AK4" s="13">
        <v>17985699.152542375</v>
      </c>
      <c r="AL4" s="13">
        <v>17985699.152542375</v>
      </c>
      <c r="AM4" s="13">
        <v>17985699.152542375</v>
      </c>
      <c r="AN4" s="13">
        <v>18884984.110169493</v>
      </c>
      <c r="AO4" s="13">
        <v>18884984.110169493</v>
      </c>
      <c r="AP4" s="13">
        <v>18884984.110169493</v>
      </c>
      <c r="AQ4" s="13">
        <v>18884984.110169493</v>
      </c>
      <c r="AR4" s="13">
        <v>18884984.110169493</v>
      </c>
      <c r="AS4" s="13">
        <v>18884984.110169493</v>
      </c>
      <c r="AT4" s="13">
        <v>18884984.110169493</v>
      </c>
      <c r="AU4" s="13">
        <v>18884984.110169493</v>
      </c>
      <c r="AV4" s="13">
        <v>18884984.110169493</v>
      </c>
      <c r="AW4" s="13">
        <v>18884984.110169493</v>
      </c>
      <c r="AX4" s="13">
        <v>18884984.110169493</v>
      </c>
      <c r="AY4" s="13">
        <v>18884984.110169493</v>
      </c>
      <c r="AZ4" s="13">
        <v>19829233.315677971</v>
      </c>
      <c r="BA4" s="13">
        <v>19829233.315677971</v>
      </c>
      <c r="BB4" s="13">
        <v>19829233.315677971</v>
      </c>
      <c r="BC4" s="13">
        <v>19829233.315677971</v>
      </c>
      <c r="BD4" s="13">
        <v>19829233.315677971</v>
      </c>
      <c r="BE4" s="13">
        <v>19829233.315677971</v>
      </c>
      <c r="BF4" s="13">
        <v>19829233.315677971</v>
      </c>
      <c r="BG4" s="13">
        <v>19829233.315677971</v>
      </c>
      <c r="BH4" s="13">
        <v>19829233.315677971</v>
      </c>
      <c r="BI4" s="13">
        <v>19829233.315677971</v>
      </c>
      <c r="BJ4" s="13">
        <v>19829233.315677971</v>
      </c>
      <c r="BK4" s="13">
        <v>19829233.315677971</v>
      </c>
      <c r="BL4" s="13">
        <v>20820694.981461871</v>
      </c>
      <c r="BM4" s="13">
        <v>20820694.981461871</v>
      </c>
      <c r="BN4" s="13">
        <v>20820694.981461871</v>
      </c>
      <c r="BO4" s="13">
        <v>20820694.981461871</v>
      </c>
      <c r="BP4" s="13">
        <v>20820694.981461871</v>
      </c>
      <c r="BQ4" s="13">
        <v>20820694.981461871</v>
      </c>
      <c r="BR4" s="13">
        <v>20820694.981461871</v>
      </c>
      <c r="BS4" s="13">
        <v>20820694.981461871</v>
      </c>
      <c r="BT4" s="13">
        <v>20820694.981461871</v>
      </c>
      <c r="BU4" s="13">
        <v>20820694.981461871</v>
      </c>
      <c r="BV4" s="13">
        <v>20820694.981461871</v>
      </c>
      <c r="BW4" s="13">
        <v>20820694.981461871</v>
      </c>
      <c r="BX4" s="13">
        <v>21861729.730534963</v>
      </c>
      <c r="BY4" s="13">
        <v>21861729.730534963</v>
      </c>
      <c r="BZ4" s="13">
        <v>21861729.730534963</v>
      </c>
      <c r="CA4" s="13">
        <v>21861729.730534963</v>
      </c>
      <c r="CB4" s="13">
        <v>21861729.730534963</v>
      </c>
      <c r="CC4" s="13">
        <v>21861729.730534963</v>
      </c>
      <c r="CD4" s="13">
        <v>21861729.730534963</v>
      </c>
      <c r="CE4" s="13">
        <v>21861729.730534963</v>
      </c>
      <c r="CF4" s="13">
        <v>21861729.730534963</v>
      </c>
      <c r="CG4" s="13">
        <v>21861729.730534963</v>
      </c>
      <c r="CH4" s="13">
        <v>21861729.730534963</v>
      </c>
      <c r="CI4" s="13">
        <v>21861729.730534963</v>
      </c>
      <c r="CJ4" s="13">
        <v>22954816.217061713</v>
      </c>
      <c r="CK4" s="13">
        <v>22954816.217061713</v>
      </c>
      <c r="CL4" s="13">
        <v>22954816.217061713</v>
      </c>
      <c r="CM4" s="13">
        <v>22954816.217061713</v>
      </c>
      <c r="CN4" s="13">
        <v>22954816.217061713</v>
      </c>
      <c r="CO4" s="13">
        <v>22954816.217061713</v>
      </c>
      <c r="CP4" s="13">
        <v>22954816.217061713</v>
      </c>
      <c r="CQ4" s="13">
        <v>22954816.217061713</v>
      </c>
      <c r="CR4" s="13">
        <v>22954816.217061713</v>
      </c>
      <c r="CS4" s="13">
        <v>22954816.217061713</v>
      </c>
      <c r="CT4" s="13">
        <v>22954816.217061713</v>
      </c>
      <c r="CU4" s="13">
        <v>22954816.217061713</v>
      </c>
      <c r="CV4" s="13">
        <v>24102557.027914803</v>
      </c>
      <c r="CW4" s="13">
        <v>24102557.027914803</v>
      </c>
      <c r="CX4" s="13">
        <v>24102557.027914803</v>
      </c>
      <c r="CY4" s="13">
        <v>24102557.027914803</v>
      </c>
      <c r="CZ4" s="13">
        <v>24102557.027914803</v>
      </c>
      <c r="DA4" s="13">
        <v>24102557.027914803</v>
      </c>
      <c r="DB4" s="13">
        <v>24102557.027914803</v>
      </c>
      <c r="DC4" s="13">
        <v>24102557.027914803</v>
      </c>
      <c r="DD4" s="13">
        <v>24102557.027914803</v>
      </c>
      <c r="DE4" s="13">
        <v>24102557.027914803</v>
      </c>
      <c r="DF4" s="13">
        <v>24102557.027914803</v>
      </c>
      <c r="DG4" s="13">
        <v>24102557.027914803</v>
      </c>
      <c r="DH4" s="13">
        <v>25307684.879310537</v>
      </c>
      <c r="DI4" s="13">
        <v>25307684.879310537</v>
      </c>
      <c r="DJ4" s="13">
        <v>25307684.879310537</v>
      </c>
      <c r="DK4" s="13">
        <v>25307684.879310537</v>
      </c>
      <c r="DL4" s="13">
        <v>25307684.879310537</v>
      </c>
      <c r="DM4" s="13">
        <v>25307684.879310537</v>
      </c>
      <c r="DN4" s="13">
        <v>25307684.879310537</v>
      </c>
      <c r="DO4" s="13">
        <v>25307684.879310537</v>
      </c>
      <c r="DP4" s="13">
        <v>25307684.879310537</v>
      </c>
      <c r="DQ4" s="13">
        <v>25307684.879310537</v>
      </c>
      <c r="DR4" s="13">
        <v>25307684.879310537</v>
      </c>
      <c r="DS4" s="13">
        <v>25307684.879310537</v>
      </c>
      <c r="DT4" s="13">
        <v>26573069.123276073</v>
      </c>
      <c r="DU4" s="13">
        <v>26573069.123276073</v>
      </c>
    </row>
    <row r="5" spans="1:125" x14ac:dyDescent="0.25">
      <c r="A5" s="11" t="s">
        <v>129</v>
      </c>
      <c r="C5" s="12">
        <v>1922277538.3068719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13389830.508474577</v>
      </c>
      <c r="N5" s="13">
        <v>13389830.508474577</v>
      </c>
      <c r="O5" s="13">
        <v>13389830.508474577</v>
      </c>
      <c r="P5" s="13">
        <v>14025423.728813561</v>
      </c>
      <c r="Q5" s="13">
        <v>14025423.728813561</v>
      </c>
      <c r="R5" s="13">
        <v>14025423.728813561</v>
      </c>
      <c r="S5" s="13">
        <v>14025423.728813561</v>
      </c>
      <c r="T5" s="13">
        <v>14025423.728813561</v>
      </c>
      <c r="U5" s="13">
        <v>14025423.728813561</v>
      </c>
      <c r="V5" s="13">
        <v>14025423.728813561</v>
      </c>
      <c r="W5" s="13">
        <v>14025423.728813561</v>
      </c>
      <c r="X5" s="13">
        <v>14025423.728813561</v>
      </c>
      <c r="Y5" s="13">
        <v>14025423.728813561</v>
      </c>
      <c r="Z5" s="13">
        <v>14025423.728813561</v>
      </c>
      <c r="AA5" s="13">
        <v>14025423.728813561</v>
      </c>
      <c r="AB5" s="13">
        <v>14692796.610169493</v>
      </c>
      <c r="AC5" s="13">
        <v>14692796.610169493</v>
      </c>
      <c r="AD5" s="13">
        <v>14692796.610169493</v>
      </c>
      <c r="AE5" s="13">
        <v>14692796.610169493</v>
      </c>
      <c r="AF5" s="13">
        <v>14692796.610169493</v>
      </c>
      <c r="AG5" s="13">
        <v>14692796.610169493</v>
      </c>
      <c r="AH5" s="13">
        <v>14692796.610169493</v>
      </c>
      <c r="AI5" s="13">
        <v>14692796.610169493</v>
      </c>
      <c r="AJ5" s="13">
        <v>14692796.610169493</v>
      </c>
      <c r="AK5" s="13">
        <v>14692796.610169493</v>
      </c>
      <c r="AL5" s="13">
        <v>14692796.610169493</v>
      </c>
      <c r="AM5" s="13">
        <v>14692796.610169493</v>
      </c>
      <c r="AN5" s="13">
        <v>15393538.135593221</v>
      </c>
      <c r="AO5" s="13">
        <v>15393538.135593221</v>
      </c>
      <c r="AP5" s="13">
        <v>15393538.135593221</v>
      </c>
      <c r="AQ5" s="13">
        <v>15393538.135593221</v>
      </c>
      <c r="AR5" s="13">
        <v>15393538.135593221</v>
      </c>
      <c r="AS5" s="13">
        <v>15393538.135593221</v>
      </c>
      <c r="AT5" s="13">
        <v>15393538.135593221</v>
      </c>
      <c r="AU5" s="13">
        <v>15393538.135593221</v>
      </c>
      <c r="AV5" s="13">
        <v>15393538.135593221</v>
      </c>
      <c r="AW5" s="13">
        <v>15393538.135593221</v>
      </c>
      <c r="AX5" s="13">
        <v>15393538.135593221</v>
      </c>
      <c r="AY5" s="13">
        <v>15393538.135593221</v>
      </c>
      <c r="AZ5" s="13">
        <v>16129316.737288136</v>
      </c>
      <c r="BA5" s="13">
        <v>16129316.737288136</v>
      </c>
      <c r="BB5" s="13">
        <v>16129316.737288136</v>
      </c>
      <c r="BC5" s="13">
        <v>16129316.737288136</v>
      </c>
      <c r="BD5" s="13">
        <v>16129316.737288136</v>
      </c>
      <c r="BE5" s="13">
        <v>16129316.737288136</v>
      </c>
      <c r="BF5" s="13">
        <v>16129316.737288136</v>
      </c>
      <c r="BG5" s="13">
        <v>16129316.737288136</v>
      </c>
      <c r="BH5" s="13">
        <v>16129316.737288136</v>
      </c>
      <c r="BI5" s="13">
        <v>16129316.737288136</v>
      </c>
      <c r="BJ5" s="13">
        <v>16129316.737288136</v>
      </c>
      <c r="BK5" s="13">
        <v>16129316.737288136</v>
      </c>
      <c r="BL5" s="13">
        <v>16901884.269067802</v>
      </c>
      <c r="BM5" s="13">
        <v>16901884.269067802</v>
      </c>
      <c r="BN5" s="13">
        <v>16901884.269067802</v>
      </c>
      <c r="BO5" s="13">
        <v>16901884.269067802</v>
      </c>
      <c r="BP5" s="13">
        <v>16901884.269067802</v>
      </c>
      <c r="BQ5" s="13">
        <v>16901884.269067802</v>
      </c>
      <c r="BR5" s="13">
        <v>16901884.269067802</v>
      </c>
      <c r="BS5" s="13">
        <v>16901884.269067802</v>
      </c>
      <c r="BT5" s="13">
        <v>16901884.269067802</v>
      </c>
      <c r="BU5" s="13">
        <v>16901884.269067802</v>
      </c>
      <c r="BV5" s="13">
        <v>16901884.269067802</v>
      </c>
      <c r="BW5" s="13">
        <v>16901884.269067802</v>
      </c>
      <c r="BX5" s="13">
        <v>17713080.177436445</v>
      </c>
      <c r="BY5" s="13">
        <v>17713080.177436445</v>
      </c>
      <c r="BZ5" s="13">
        <v>17713080.177436445</v>
      </c>
      <c r="CA5" s="13">
        <v>17713080.177436445</v>
      </c>
      <c r="CB5" s="13">
        <v>17713080.177436445</v>
      </c>
      <c r="CC5" s="13">
        <v>17713080.177436445</v>
      </c>
      <c r="CD5" s="13">
        <v>17713080.177436445</v>
      </c>
      <c r="CE5" s="13">
        <v>17713080.177436445</v>
      </c>
      <c r="CF5" s="13">
        <v>17713080.177436445</v>
      </c>
      <c r="CG5" s="13">
        <v>17713080.177436445</v>
      </c>
      <c r="CH5" s="13">
        <v>17713080.177436445</v>
      </c>
      <c r="CI5" s="13">
        <v>17713080.177436445</v>
      </c>
      <c r="CJ5" s="13">
        <v>18564835.881223526</v>
      </c>
      <c r="CK5" s="13">
        <v>18564835.881223526</v>
      </c>
      <c r="CL5" s="13">
        <v>18564835.881223526</v>
      </c>
      <c r="CM5" s="13">
        <v>18564835.881223526</v>
      </c>
      <c r="CN5" s="13">
        <v>18564835.881223526</v>
      </c>
      <c r="CO5" s="13">
        <v>18564835.881223526</v>
      </c>
      <c r="CP5" s="13">
        <v>18564835.881223526</v>
      </c>
      <c r="CQ5" s="13">
        <v>18564835.881223526</v>
      </c>
      <c r="CR5" s="13">
        <v>18564835.881223526</v>
      </c>
      <c r="CS5" s="13">
        <v>18564835.881223526</v>
      </c>
      <c r="CT5" s="13">
        <v>18564835.881223526</v>
      </c>
      <c r="CU5" s="13">
        <v>18564835.881223526</v>
      </c>
      <c r="CV5" s="13">
        <v>19459179.370199952</v>
      </c>
      <c r="CW5" s="13">
        <v>19459179.370199952</v>
      </c>
      <c r="CX5" s="13">
        <v>19459179.370199952</v>
      </c>
      <c r="CY5" s="13">
        <v>19459179.370199952</v>
      </c>
      <c r="CZ5" s="13">
        <v>19459179.370199952</v>
      </c>
      <c r="DA5" s="13">
        <v>19459179.370199952</v>
      </c>
      <c r="DB5" s="13">
        <v>19459179.370199952</v>
      </c>
      <c r="DC5" s="13">
        <v>19459179.370199952</v>
      </c>
      <c r="DD5" s="13">
        <v>19459179.370199952</v>
      </c>
      <c r="DE5" s="13">
        <v>19459179.370199952</v>
      </c>
      <c r="DF5" s="13">
        <v>19459179.370199952</v>
      </c>
      <c r="DG5" s="13">
        <v>19459179.370199952</v>
      </c>
      <c r="DH5" s="13">
        <v>20398240.033625208</v>
      </c>
      <c r="DI5" s="13">
        <v>20398240.033625208</v>
      </c>
      <c r="DJ5" s="13">
        <v>20398240.033625208</v>
      </c>
      <c r="DK5" s="13">
        <v>20398240.033625208</v>
      </c>
      <c r="DL5" s="13">
        <v>20398240.033625208</v>
      </c>
      <c r="DM5" s="13">
        <v>20398240.033625208</v>
      </c>
      <c r="DN5" s="13">
        <v>20398240.033625208</v>
      </c>
      <c r="DO5" s="13">
        <v>20398240.033625208</v>
      </c>
      <c r="DP5" s="13">
        <v>20398240.033625208</v>
      </c>
      <c r="DQ5" s="13">
        <v>20398240.033625208</v>
      </c>
      <c r="DR5" s="13">
        <v>20398240.033625208</v>
      </c>
      <c r="DS5" s="13">
        <v>20398240.033625208</v>
      </c>
      <c r="DT5" s="13">
        <v>21384253.730221722</v>
      </c>
      <c r="DU5" s="13">
        <v>21384253.730221722</v>
      </c>
    </row>
    <row r="6" spans="1:125" x14ac:dyDescent="0.25">
      <c r="A6" s="20" t="s">
        <v>130</v>
      </c>
      <c r="B6" s="46"/>
      <c r="C6" s="19">
        <v>446328918.33949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2923728.8135593217</v>
      </c>
      <c r="N6" s="19">
        <v>2923728.8135593217</v>
      </c>
      <c r="O6" s="19">
        <v>2923728.8135593217</v>
      </c>
      <c r="P6" s="19">
        <v>3103813.5593220349</v>
      </c>
      <c r="Q6" s="19">
        <v>3103813.5593220349</v>
      </c>
      <c r="R6" s="19">
        <v>3103813.5593220349</v>
      </c>
      <c r="S6" s="19">
        <v>3103813.5593220349</v>
      </c>
      <c r="T6" s="19">
        <v>3103813.5593220349</v>
      </c>
      <c r="U6" s="19">
        <v>3103813.5593220349</v>
      </c>
      <c r="V6" s="19">
        <v>3103813.5593220349</v>
      </c>
      <c r="W6" s="19">
        <v>3103813.5593220349</v>
      </c>
      <c r="X6" s="19">
        <v>3103813.5593220349</v>
      </c>
      <c r="Y6" s="19">
        <v>3103813.5593220349</v>
      </c>
      <c r="Z6" s="19">
        <v>3103813.5593220349</v>
      </c>
      <c r="AA6" s="19">
        <v>3103813.5593220349</v>
      </c>
      <c r="AB6" s="19">
        <v>3292902.5423728824</v>
      </c>
      <c r="AC6" s="19">
        <v>3292902.5423728824</v>
      </c>
      <c r="AD6" s="19">
        <v>3292902.5423728824</v>
      </c>
      <c r="AE6" s="19">
        <v>3292902.5423728824</v>
      </c>
      <c r="AF6" s="19">
        <v>3292902.5423728824</v>
      </c>
      <c r="AG6" s="19">
        <v>3292902.5423728824</v>
      </c>
      <c r="AH6" s="19">
        <v>3292902.5423728824</v>
      </c>
      <c r="AI6" s="19">
        <v>3292902.5423728824</v>
      </c>
      <c r="AJ6" s="19">
        <v>3292902.5423728824</v>
      </c>
      <c r="AK6" s="19">
        <v>3292902.5423728824</v>
      </c>
      <c r="AL6" s="19">
        <v>3292902.5423728824</v>
      </c>
      <c r="AM6" s="19">
        <v>3292902.5423728824</v>
      </c>
      <c r="AN6" s="19">
        <v>3491445.9745762721</v>
      </c>
      <c r="AO6" s="19">
        <v>3491445.9745762721</v>
      </c>
      <c r="AP6" s="19">
        <v>3491445.9745762721</v>
      </c>
      <c r="AQ6" s="19">
        <v>3491445.9745762721</v>
      </c>
      <c r="AR6" s="19">
        <v>3491445.9745762721</v>
      </c>
      <c r="AS6" s="19">
        <v>3491445.9745762721</v>
      </c>
      <c r="AT6" s="19">
        <v>3491445.9745762721</v>
      </c>
      <c r="AU6" s="19">
        <v>3491445.9745762721</v>
      </c>
      <c r="AV6" s="19">
        <v>3491445.9745762721</v>
      </c>
      <c r="AW6" s="19">
        <v>3491445.9745762721</v>
      </c>
      <c r="AX6" s="19">
        <v>3491445.9745762721</v>
      </c>
      <c r="AY6" s="19">
        <v>3491445.9745762721</v>
      </c>
      <c r="AZ6" s="19">
        <v>3699916.5783898346</v>
      </c>
      <c r="BA6" s="19">
        <v>3699916.5783898346</v>
      </c>
      <c r="BB6" s="19">
        <v>3699916.5783898346</v>
      </c>
      <c r="BC6" s="19">
        <v>3699916.5783898346</v>
      </c>
      <c r="BD6" s="19">
        <v>3699916.5783898346</v>
      </c>
      <c r="BE6" s="19">
        <v>3699916.5783898346</v>
      </c>
      <c r="BF6" s="19">
        <v>3699916.5783898346</v>
      </c>
      <c r="BG6" s="19">
        <v>3699916.5783898346</v>
      </c>
      <c r="BH6" s="19">
        <v>3699916.5783898346</v>
      </c>
      <c r="BI6" s="19">
        <v>3699916.5783898346</v>
      </c>
      <c r="BJ6" s="19">
        <v>3699916.5783898346</v>
      </c>
      <c r="BK6" s="19">
        <v>3699916.5783898346</v>
      </c>
      <c r="BL6" s="19">
        <v>3918810.7123940699</v>
      </c>
      <c r="BM6" s="19">
        <v>3918810.7123940699</v>
      </c>
      <c r="BN6" s="19">
        <v>3918810.7123940699</v>
      </c>
      <c r="BO6" s="19">
        <v>3918810.7123940699</v>
      </c>
      <c r="BP6" s="19">
        <v>3918810.7123940699</v>
      </c>
      <c r="BQ6" s="19">
        <v>3918810.7123940699</v>
      </c>
      <c r="BR6" s="19">
        <v>3918810.7123940699</v>
      </c>
      <c r="BS6" s="19">
        <v>3918810.7123940699</v>
      </c>
      <c r="BT6" s="19">
        <v>3918810.7123940699</v>
      </c>
      <c r="BU6" s="19">
        <v>3918810.7123940699</v>
      </c>
      <c r="BV6" s="19">
        <v>3918810.7123940699</v>
      </c>
      <c r="BW6" s="19">
        <v>3918810.7123940699</v>
      </c>
      <c r="BX6" s="19">
        <v>4148649.5530985184</v>
      </c>
      <c r="BY6" s="19">
        <v>4148649.5530985184</v>
      </c>
      <c r="BZ6" s="19">
        <v>4148649.5530985184</v>
      </c>
      <c r="CA6" s="19">
        <v>4148649.5530985184</v>
      </c>
      <c r="CB6" s="19">
        <v>4148649.5530985184</v>
      </c>
      <c r="CC6" s="19">
        <v>4148649.5530985184</v>
      </c>
      <c r="CD6" s="19">
        <v>4148649.5530985184</v>
      </c>
      <c r="CE6" s="19">
        <v>4148649.5530985184</v>
      </c>
      <c r="CF6" s="19">
        <v>4148649.5530985184</v>
      </c>
      <c r="CG6" s="19">
        <v>4148649.5530985184</v>
      </c>
      <c r="CH6" s="19">
        <v>4148649.5530985184</v>
      </c>
      <c r="CI6" s="19">
        <v>4148649.5530985184</v>
      </c>
      <c r="CJ6" s="19">
        <v>4389980.3358381875</v>
      </c>
      <c r="CK6" s="19">
        <v>4389980.3358381875</v>
      </c>
      <c r="CL6" s="19">
        <v>4389980.3358381875</v>
      </c>
      <c r="CM6" s="19">
        <v>4389980.3358381875</v>
      </c>
      <c r="CN6" s="19">
        <v>4389980.3358381875</v>
      </c>
      <c r="CO6" s="19">
        <v>4389980.3358381875</v>
      </c>
      <c r="CP6" s="19">
        <v>4389980.3358381875</v>
      </c>
      <c r="CQ6" s="19">
        <v>4389980.3358381875</v>
      </c>
      <c r="CR6" s="19">
        <v>4389980.3358381875</v>
      </c>
      <c r="CS6" s="19">
        <v>4389980.3358381875</v>
      </c>
      <c r="CT6" s="19">
        <v>4389980.3358381875</v>
      </c>
      <c r="CU6" s="19">
        <v>4389980.3358381875</v>
      </c>
      <c r="CV6" s="19">
        <v>4643377.6577148512</v>
      </c>
      <c r="CW6" s="19">
        <v>4643377.6577148512</v>
      </c>
      <c r="CX6" s="19">
        <v>4643377.6577148512</v>
      </c>
      <c r="CY6" s="19">
        <v>4643377.6577148512</v>
      </c>
      <c r="CZ6" s="19">
        <v>4643377.6577148512</v>
      </c>
      <c r="DA6" s="19">
        <v>4643377.6577148512</v>
      </c>
      <c r="DB6" s="19">
        <v>4643377.6577148512</v>
      </c>
      <c r="DC6" s="19">
        <v>4643377.6577148512</v>
      </c>
      <c r="DD6" s="19">
        <v>4643377.6577148512</v>
      </c>
      <c r="DE6" s="19">
        <v>4643377.6577148512</v>
      </c>
      <c r="DF6" s="19">
        <v>4643377.6577148512</v>
      </c>
      <c r="DG6" s="19">
        <v>4643377.6577148512</v>
      </c>
      <c r="DH6" s="19">
        <v>4909444.8456853293</v>
      </c>
      <c r="DI6" s="19">
        <v>4909444.8456853293</v>
      </c>
      <c r="DJ6" s="19">
        <v>4909444.8456853293</v>
      </c>
      <c r="DK6" s="19">
        <v>4909444.8456853293</v>
      </c>
      <c r="DL6" s="19">
        <v>4909444.8456853293</v>
      </c>
      <c r="DM6" s="19">
        <v>4909444.8456853293</v>
      </c>
      <c r="DN6" s="19">
        <v>4909444.8456853293</v>
      </c>
      <c r="DO6" s="19">
        <v>4909444.8456853293</v>
      </c>
      <c r="DP6" s="19">
        <v>4909444.8456853293</v>
      </c>
      <c r="DQ6" s="19">
        <v>4909444.8456853293</v>
      </c>
      <c r="DR6" s="19">
        <v>4909444.8456853293</v>
      </c>
      <c r="DS6" s="19">
        <v>4909444.8456853293</v>
      </c>
      <c r="DT6" s="19">
        <v>5188815.3930543512</v>
      </c>
      <c r="DU6" s="19">
        <v>5188815.3930543512</v>
      </c>
    </row>
    <row r="7" spans="1:125" x14ac:dyDescent="0.25">
      <c r="A7" s="11" t="s">
        <v>2</v>
      </c>
      <c r="C7" s="12">
        <v>40377913.333333336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327235.99999999994</v>
      </c>
      <c r="N7" s="13">
        <v>327773.33333333331</v>
      </c>
      <c r="O7" s="13">
        <v>328310.66666666663</v>
      </c>
      <c r="P7" s="13">
        <v>328848</v>
      </c>
      <c r="Q7" s="13">
        <v>329385.33333333337</v>
      </c>
      <c r="R7" s="13">
        <v>329922.66666666669</v>
      </c>
      <c r="S7" s="13">
        <v>330459.99999999994</v>
      </c>
      <c r="T7" s="13">
        <v>330997.33333333331</v>
      </c>
      <c r="U7" s="13">
        <v>331534.66666666663</v>
      </c>
      <c r="V7" s="13">
        <v>332072</v>
      </c>
      <c r="W7" s="13">
        <v>332609.33333333337</v>
      </c>
      <c r="X7" s="13">
        <v>333146.66666666669</v>
      </c>
      <c r="Y7" s="13">
        <v>333683.99999999994</v>
      </c>
      <c r="Z7" s="13">
        <v>334221.33333333331</v>
      </c>
      <c r="AA7" s="13">
        <v>334758.66666666663</v>
      </c>
      <c r="AB7" s="13">
        <v>335296</v>
      </c>
      <c r="AC7" s="13">
        <v>335833.33333333337</v>
      </c>
      <c r="AD7" s="13">
        <v>336370.66666666669</v>
      </c>
      <c r="AE7" s="13">
        <v>336907.99999999994</v>
      </c>
      <c r="AF7" s="13">
        <v>337445.33333333331</v>
      </c>
      <c r="AG7" s="13">
        <v>337982.66666666663</v>
      </c>
      <c r="AH7" s="13">
        <v>338520</v>
      </c>
      <c r="AI7" s="13">
        <v>339057.33333333337</v>
      </c>
      <c r="AJ7" s="13">
        <v>339594.66666666663</v>
      </c>
      <c r="AK7" s="13">
        <v>340131.99999999994</v>
      </c>
      <c r="AL7" s="13">
        <v>340669.33333333331</v>
      </c>
      <c r="AM7" s="13">
        <v>341206.66666666669</v>
      </c>
      <c r="AN7" s="13">
        <v>341744</v>
      </c>
      <c r="AO7" s="13">
        <v>342281.33333333337</v>
      </c>
      <c r="AP7" s="13">
        <v>342818.66666666663</v>
      </c>
      <c r="AQ7" s="13">
        <v>343356</v>
      </c>
      <c r="AR7" s="13">
        <v>343893.33333333331</v>
      </c>
      <c r="AS7" s="13">
        <v>344430.66666666669</v>
      </c>
      <c r="AT7" s="13">
        <v>344968</v>
      </c>
      <c r="AU7" s="13">
        <v>345505.33333333337</v>
      </c>
      <c r="AV7" s="13">
        <v>346042.66666666663</v>
      </c>
      <c r="AW7" s="13">
        <v>346580</v>
      </c>
      <c r="AX7" s="13">
        <v>347117.33333333331</v>
      </c>
      <c r="AY7" s="13">
        <v>347654.66666666669</v>
      </c>
      <c r="AZ7" s="13">
        <v>348192</v>
      </c>
      <c r="BA7" s="13">
        <v>348729.33333333331</v>
      </c>
      <c r="BB7" s="13">
        <v>349266.66666666663</v>
      </c>
      <c r="BC7" s="13">
        <v>349804</v>
      </c>
      <c r="BD7" s="13">
        <v>350341.33333333331</v>
      </c>
      <c r="BE7" s="13">
        <v>350878.66666666669</v>
      </c>
      <c r="BF7" s="13">
        <v>351416</v>
      </c>
      <c r="BG7" s="13">
        <v>351953.33333333337</v>
      </c>
      <c r="BH7" s="13">
        <v>352490.66666666663</v>
      </c>
      <c r="BI7" s="13">
        <v>353028</v>
      </c>
      <c r="BJ7" s="13">
        <v>353565.33333333331</v>
      </c>
      <c r="BK7" s="13">
        <v>354102.66666666669</v>
      </c>
      <c r="BL7" s="13">
        <v>354640</v>
      </c>
      <c r="BM7" s="13">
        <v>355177.33333333331</v>
      </c>
      <c r="BN7" s="13">
        <v>355714.66666666663</v>
      </c>
      <c r="BO7" s="13">
        <v>356252</v>
      </c>
      <c r="BP7" s="13">
        <v>356789.33333333331</v>
      </c>
      <c r="BQ7" s="13">
        <v>357326.66666666669</v>
      </c>
      <c r="BR7" s="13">
        <v>357864</v>
      </c>
      <c r="BS7" s="13">
        <v>358401.33333333331</v>
      </c>
      <c r="BT7" s="13">
        <v>358938.66666666663</v>
      </c>
      <c r="BU7" s="13">
        <v>359476</v>
      </c>
      <c r="BV7" s="13">
        <v>360013.33333333331</v>
      </c>
      <c r="BW7" s="13">
        <v>360550.66666666669</v>
      </c>
      <c r="BX7" s="13">
        <v>361088</v>
      </c>
      <c r="BY7" s="13">
        <v>361625.33333333331</v>
      </c>
      <c r="BZ7" s="13">
        <v>362162.66666666669</v>
      </c>
      <c r="CA7" s="13">
        <v>362700</v>
      </c>
      <c r="CB7" s="13">
        <v>363237.33333333331</v>
      </c>
      <c r="CC7" s="13">
        <v>363774.66666666669</v>
      </c>
      <c r="CD7" s="13">
        <v>364312</v>
      </c>
      <c r="CE7" s="13">
        <v>364849.33333333331</v>
      </c>
      <c r="CF7" s="13">
        <v>365386.66666666669</v>
      </c>
      <c r="CG7" s="13">
        <v>365924</v>
      </c>
      <c r="CH7" s="13">
        <v>366461.33333333337</v>
      </c>
      <c r="CI7" s="13">
        <v>366998.66666666669</v>
      </c>
      <c r="CJ7" s="13">
        <v>367536.00000000006</v>
      </c>
      <c r="CK7" s="13">
        <v>368073.33333333331</v>
      </c>
      <c r="CL7" s="13">
        <v>368610.66666666669</v>
      </c>
      <c r="CM7" s="13">
        <v>369148</v>
      </c>
      <c r="CN7" s="13">
        <v>369685.33333333337</v>
      </c>
      <c r="CO7" s="13">
        <v>370222.66666666669</v>
      </c>
      <c r="CP7" s="13">
        <v>370760</v>
      </c>
      <c r="CQ7" s="13">
        <v>371297.33333333331</v>
      </c>
      <c r="CR7" s="13">
        <v>371834.66666666669</v>
      </c>
      <c r="CS7" s="13">
        <v>372372</v>
      </c>
      <c r="CT7" s="13">
        <v>372909.33333333337</v>
      </c>
      <c r="CU7" s="13">
        <v>373446.66666666669</v>
      </c>
      <c r="CV7" s="13">
        <v>373984</v>
      </c>
      <c r="CW7" s="13">
        <v>374521.33333333331</v>
      </c>
      <c r="CX7" s="13">
        <v>375058.66666666669</v>
      </c>
      <c r="CY7" s="13">
        <v>375596</v>
      </c>
      <c r="CZ7" s="13">
        <v>376133.33333333337</v>
      </c>
      <c r="DA7" s="13">
        <v>376670.66666666669</v>
      </c>
      <c r="DB7" s="13">
        <v>377208</v>
      </c>
      <c r="DC7" s="13">
        <v>377745.33333333331</v>
      </c>
      <c r="DD7" s="13">
        <v>378282.66666666669</v>
      </c>
      <c r="DE7" s="13">
        <v>378820</v>
      </c>
      <c r="DF7" s="13">
        <v>379357.33333333337</v>
      </c>
      <c r="DG7" s="13">
        <v>379894.66666666663</v>
      </c>
      <c r="DH7" s="13">
        <v>380432</v>
      </c>
      <c r="DI7" s="13">
        <v>380969.33333333331</v>
      </c>
      <c r="DJ7" s="13">
        <v>381506.66666666669</v>
      </c>
      <c r="DK7" s="13">
        <v>382044</v>
      </c>
      <c r="DL7" s="13">
        <v>382581.33333333337</v>
      </c>
      <c r="DM7" s="13">
        <v>383118.66666666669</v>
      </c>
      <c r="DN7" s="13">
        <v>383656</v>
      </c>
      <c r="DO7" s="13">
        <v>384193.33333333331</v>
      </c>
      <c r="DP7" s="13">
        <v>384730.66666666669</v>
      </c>
      <c r="DQ7" s="13">
        <v>385268</v>
      </c>
      <c r="DR7" s="13">
        <v>385805.33333333337</v>
      </c>
      <c r="DS7" s="13">
        <v>386342.66666666663</v>
      </c>
      <c r="DT7" s="13">
        <v>386880</v>
      </c>
      <c r="DU7" s="13">
        <v>387417.33333333331</v>
      </c>
    </row>
    <row r="8" spans="1:125" x14ac:dyDescent="0.25">
      <c r="A8" s="11" t="s">
        <v>124</v>
      </c>
      <c r="C8" s="12">
        <v>38315960.451977462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925225.98870056507</v>
      </c>
      <c r="N8" s="13">
        <v>276412.42937853112</v>
      </c>
      <c r="O8" s="13">
        <v>276412.42937853112</v>
      </c>
      <c r="P8" s="13">
        <v>297598.87005649722</v>
      </c>
      <c r="Q8" s="13">
        <v>276412.42937853112</v>
      </c>
      <c r="R8" s="13">
        <v>276412.42937853112</v>
      </c>
      <c r="S8" s="13">
        <v>297598.87005649722</v>
      </c>
      <c r="T8" s="13">
        <v>276412.42937853112</v>
      </c>
      <c r="U8" s="13">
        <v>276412.42937853112</v>
      </c>
      <c r="V8" s="13">
        <v>297598.87005649722</v>
      </c>
      <c r="W8" s="13">
        <v>276412.42937853112</v>
      </c>
      <c r="X8" s="13">
        <v>276412.42937853112</v>
      </c>
      <c r="Y8" s="13">
        <v>925225.98870056507</v>
      </c>
      <c r="Z8" s="13">
        <v>276412.42937853112</v>
      </c>
      <c r="AA8" s="13">
        <v>276412.42937853112</v>
      </c>
      <c r="AB8" s="13">
        <v>297598.87005649722</v>
      </c>
      <c r="AC8" s="13">
        <v>276412.42937853112</v>
      </c>
      <c r="AD8" s="13">
        <v>276412.42937853112</v>
      </c>
      <c r="AE8" s="13">
        <v>297598.87005649722</v>
      </c>
      <c r="AF8" s="13">
        <v>276412.42937853112</v>
      </c>
      <c r="AG8" s="13">
        <v>276412.42937853112</v>
      </c>
      <c r="AH8" s="13">
        <v>297598.87005649722</v>
      </c>
      <c r="AI8" s="13">
        <v>276412.42937853112</v>
      </c>
      <c r="AJ8" s="13">
        <v>276412.42937853112</v>
      </c>
      <c r="AK8" s="13">
        <v>925225.98870056507</v>
      </c>
      <c r="AL8" s="13">
        <v>276412.42937853112</v>
      </c>
      <c r="AM8" s="13">
        <v>276412.42937853112</v>
      </c>
      <c r="AN8" s="13">
        <v>297598.87005649722</v>
      </c>
      <c r="AO8" s="13">
        <v>276412.42937853112</v>
      </c>
      <c r="AP8" s="13">
        <v>276412.42937853112</v>
      </c>
      <c r="AQ8" s="13">
        <v>297598.87005649722</v>
      </c>
      <c r="AR8" s="13">
        <v>276412.42937853112</v>
      </c>
      <c r="AS8" s="13">
        <v>276412.42937853112</v>
      </c>
      <c r="AT8" s="13">
        <v>297598.87005649722</v>
      </c>
      <c r="AU8" s="13">
        <v>276412.42937853112</v>
      </c>
      <c r="AV8" s="13">
        <v>276412.42937853112</v>
      </c>
      <c r="AW8" s="13">
        <v>925225.98870056507</v>
      </c>
      <c r="AX8" s="13">
        <v>276412.42937853112</v>
      </c>
      <c r="AY8" s="13">
        <v>276412.42937853112</v>
      </c>
      <c r="AZ8" s="13">
        <v>297598.87005649722</v>
      </c>
      <c r="BA8" s="13">
        <v>276412.42937853112</v>
      </c>
      <c r="BB8" s="13">
        <v>276412.42937853112</v>
      </c>
      <c r="BC8" s="13">
        <v>297598.87005649722</v>
      </c>
      <c r="BD8" s="13">
        <v>276412.42937853112</v>
      </c>
      <c r="BE8" s="13">
        <v>276412.42937853112</v>
      </c>
      <c r="BF8" s="13">
        <v>297598.87005649722</v>
      </c>
      <c r="BG8" s="13">
        <v>276412.42937853112</v>
      </c>
      <c r="BH8" s="13">
        <v>276412.42937853112</v>
      </c>
      <c r="BI8" s="13">
        <v>925225.98870056507</v>
      </c>
      <c r="BJ8" s="13">
        <v>276412.42937853112</v>
      </c>
      <c r="BK8" s="13">
        <v>276412.42937853112</v>
      </c>
      <c r="BL8" s="13">
        <v>297598.87005649722</v>
      </c>
      <c r="BM8" s="13">
        <v>276412.42937853112</v>
      </c>
      <c r="BN8" s="13">
        <v>276412.42937853112</v>
      </c>
      <c r="BO8" s="13">
        <v>297598.87005649722</v>
      </c>
      <c r="BP8" s="13">
        <v>276412.42937853112</v>
      </c>
      <c r="BQ8" s="13">
        <v>276412.42937853112</v>
      </c>
      <c r="BR8" s="13">
        <v>297598.87005649722</v>
      </c>
      <c r="BS8" s="13">
        <v>276412.42937853112</v>
      </c>
      <c r="BT8" s="13">
        <v>276412.42937853112</v>
      </c>
      <c r="BU8" s="13">
        <v>925225.98870056507</v>
      </c>
      <c r="BV8" s="13">
        <v>276412.42937853112</v>
      </c>
      <c r="BW8" s="13">
        <v>276412.42937853112</v>
      </c>
      <c r="BX8" s="13">
        <v>297598.87005649722</v>
      </c>
      <c r="BY8" s="13">
        <v>276412.42937853112</v>
      </c>
      <c r="BZ8" s="13">
        <v>276412.42937853112</v>
      </c>
      <c r="CA8" s="13">
        <v>297598.87005649722</v>
      </c>
      <c r="CB8" s="13">
        <v>276412.42937853112</v>
      </c>
      <c r="CC8" s="13">
        <v>276412.42937853112</v>
      </c>
      <c r="CD8" s="13">
        <v>297598.87005649722</v>
      </c>
      <c r="CE8" s="13">
        <v>276412.42937853112</v>
      </c>
      <c r="CF8" s="13">
        <v>276412.42937853112</v>
      </c>
      <c r="CG8" s="13">
        <v>925225.98870056507</v>
      </c>
      <c r="CH8" s="13">
        <v>276412.42937853112</v>
      </c>
      <c r="CI8" s="13">
        <v>276412.42937853112</v>
      </c>
      <c r="CJ8" s="13">
        <v>297598.87005649722</v>
      </c>
      <c r="CK8" s="13">
        <v>276412.42937853112</v>
      </c>
      <c r="CL8" s="13">
        <v>276412.42937853112</v>
      </c>
      <c r="CM8" s="13">
        <v>297598.87005649722</v>
      </c>
      <c r="CN8" s="13">
        <v>276412.42937853112</v>
      </c>
      <c r="CO8" s="13">
        <v>276412.42937853112</v>
      </c>
      <c r="CP8" s="13">
        <v>297598.87005649722</v>
      </c>
      <c r="CQ8" s="13">
        <v>276412.42937853112</v>
      </c>
      <c r="CR8" s="13">
        <v>276412.42937853112</v>
      </c>
      <c r="CS8" s="13">
        <v>925225.98870056507</v>
      </c>
      <c r="CT8" s="13">
        <v>276412.42937853112</v>
      </c>
      <c r="CU8" s="13">
        <v>276412.42937853112</v>
      </c>
      <c r="CV8" s="13">
        <v>297598.87005649722</v>
      </c>
      <c r="CW8" s="13">
        <v>276412.42937853112</v>
      </c>
      <c r="CX8" s="13">
        <v>276412.42937853112</v>
      </c>
      <c r="CY8" s="13">
        <v>297598.87005649722</v>
      </c>
      <c r="CZ8" s="13">
        <v>276412.42937853112</v>
      </c>
      <c r="DA8" s="13">
        <v>276412.42937853112</v>
      </c>
      <c r="DB8" s="13">
        <v>297598.87005649722</v>
      </c>
      <c r="DC8" s="13">
        <v>276412.42937853112</v>
      </c>
      <c r="DD8" s="13">
        <v>276412.42937853112</v>
      </c>
      <c r="DE8" s="13">
        <v>925225.98870056507</v>
      </c>
      <c r="DF8" s="13">
        <v>276412.42937853112</v>
      </c>
      <c r="DG8" s="13">
        <v>276412.42937853112</v>
      </c>
      <c r="DH8" s="13">
        <v>297598.87005649722</v>
      </c>
      <c r="DI8" s="13">
        <v>276412.42937853112</v>
      </c>
      <c r="DJ8" s="13">
        <v>276412.42937853112</v>
      </c>
      <c r="DK8" s="13">
        <v>297598.87005649722</v>
      </c>
      <c r="DL8" s="13">
        <v>276412.42937853112</v>
      </c>
      <c r="DM8" s="13">
        <v>276412.42937853112</v>
      </c>
      <c r="DN8" s="13">
        <v>297598.87005649722</v>
      </c>
      <c r="DO8" s="13">
        <v>276412.42937853112</v>
      </c>
      <c r="DP8" s="13">
        <v>276412.42937853112</v>
      </c>
      <c r="DQ8" s="13">
        <v>925225.98870056507</v>
      </c>
      <c r="DR8" s="13">
        <v>276412.42937853112</v>
      </c>
      <c r="DS8" s="13">
        <v>276412.42937853112</v>
      </c>
      <c r="DT8" s="13">
        <v>297598.87005649722</v>
      </c>
      <c r="DU8" s="13">
        <v>276412.42937853112</v>
      </c>
    </row>
    <row r="9" spans="1:125" x14ac:dyDescent="0.25">
      <c r="A9" s="11" t="s">
        <v>11</v>
      </c>
      <c r="C9" s="12">
        <v>8550389.3725101463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18324.531779661018</v>
      </c>
      <c r="M9" s="13">
        <v>0</v>
      </c>
      <c r="N9" s="13">
        <v>0</v>
      </c>
      <c r="O9" s="13">
        <v>201076.42461158196</v>
      </c>
      <c r="P9" s="13">
        <v>0</v>
      </c>
      <c r="Q9" s="13">
        <v>0</v>
      </c>
      <c r="R9" s="13">
        <v>385819.77263961319</v>
      </c>
      <c r="S9" s="13">
        <v>0</v>
      </c>
      <c r="T9" s="13">
        <v>0</v>
      </c>
      <c r="U9" s="13">
        <v>364475.04225517897</v>
      </c>
      <c r="V9" s="13">
        <v>0</v>
      </c>
      <c r="W9" s="13">
        <v>0</v>
      </c>
      <c r="X9" s="13">
        <v>356388.55849811685</v>
      </c>
      <c r="Y9" s="13">
        <v>0</v>
      </c>
      <c r="Z9" s="13">
        <v>0</v>
      </c>
      <c r="AA9" s="13">
        <v>348302.07474105468</v>
      </c>
      <c r="AB9" s="13">
        <v>0</v>
      </c>
      <c r="AC9" s="13">
        <v>0</v>
      </c>
      <c r="AD9" s="13">
        <v>340215.59098399244</v>
      </c>
      <c r="AE9" s="13">
        <v>0</v>
      </c>
      <c r="AF9" s="13">
        <v>0</v>
      </c>
      <c r="AG9" s="13">
        <v>332129.10722693044</v>
      </c>
      <c r="AH9" s="13">
        <v>0</v>
      </c>
      <c r="AI9" s="13">
        <v>0</v>
      </c>
      <c r="AJ9" s="13">
        <v>324042.62346986827</v>
      </c>
      <c r="AK9" s="13">
        <v>0</v>
      </c>
      <c r="AL9" s="13">
        <v>0</v>
      </c>
      <c r="AM9" s="13">
        <v>315956.13971280609</v>
      </c>
      <c r="AN9" s="13">
        <v>0</v>
      </c>
      <c r="AO9" s="13">
        <v>0</v>
      </c>
      <c r="AP9" s="13">
        <v>307869.65595574374</v>
      </c>
      <c r="AQ9" s="13">
        <v>0</v>
      </c>
      <c r="AR9" s="13">
        <v>0</v>
      </c>
      <c r="AS9" s="13">
        <v>299783.1721986818</v>
      </c>
      <c r="AT9" s="13">
        <v>0</v>
      </c>
      <c r="AU9" s="13">
        <v>0</v>
      </c>
      <c r="AV9" s="13">
        <v>291696.68844161968</v>
      </c>
      <c r="AW9" s="13">
        <v>0</v>
      </c>
      <c r="AX9" s="13">
        <v>0</v>
      </c>
      <c r="AY9" s="13">
        <v>283610.20468455751</v>
      </c>
      <c r="AZ9" s="13">
        <v>0</v>
      </c>
      <c r="BA9" s="13">
        <v>0</v>
      </c>
      <c r="BB9" s="13">
        <v>275523.72092749528</v>
      </c>
      <c r="BC9" s="13">
        <v>0</v>
      </c>
      <c r="BD9" s="13">
        <v>0</v>
      </c>
      <c r="BE9" s="13">
        <v>267437.23717043322</v>
      </c>
      <c r="BF9" s="13">
        <v>0</v>
      </c>
      <c r="BG9" s="13">
        <v>0</v>
      </c>
      <c r="BH9" s="13">
        <v>259350.75341337113</v>
      </c>
      <c r="BI9" s="13">
        <v>0</v>
      </c>
      <c r="BJ9" s="13">
        <v>0</v>
      </c>
      <c r="BK9" s="13">
        <v>251264.26965630904</v>
      </c>
      <c r="BL9" s="13">
        <v>0</v>
      </c>
      <c r="BM9" s="13">
        <v>0</v>
      </c>
      <c r="BN9" s="13">
        <v>243177.78589924669</v>
      </c>
      <c r="BO9" s="13">
        <v>0</v>
      </c>
      <c r="BP9" s="13">
        <v>0</v>
      </c>
      <c r="BQ9" s="13">
        <v>235091.30214218475</v>
      </c>
      <c r="BR9" s="13">
        <v>0</v>
      </c>
      <c r="BS9" s="13">
        <v>0</v>
      </c>
      <c r="BT9" s="13">
        <v>227004.81838512263</v>
      </c>
      <c r="BU9" s="13">
        <v>0</v>
      </c>
      <c r="BV9" s="13">
        <v>0</v>
      </c>
      <c r="BW9" s="13">
        <v>218918.33462806049</v>
      </c>
      <c r="BX9" s="13">
        <v>0</v>
      </c>
      <c r="BY9" s="13">
        <v>0</v>
      </c>
      <c r="BZ9" s="13">
        <v>210831.85087099846</v>
      </c>
      <c r="CA9" s="13">
        <v>0</v>
      </c>
      <c r="CB9" s="13">
        <v>0</v>
      </c>
      <c r="CC9" s="13">
        <v>202745.36711393626</v>
      </c>
      <c r="CD9" s="13">
        <v>0</v>
      </c>
      <c r="CE9" s="13">
        <v>0</v>
      </c>
      <c r="CF9" s="13">
        <v>194658.88335687414</v>
      </c>
      <c r="CG9" s="13">
        <v>0</v>
      </c>
      <c r="CH9" s="13">
        <v>0</v>
      </c>
      <c r="CI9" s="13">
        <v>186572.39959981191</v>
      </c>
      <c r="CJ9" s="13">
        <v>0</v>
      </c>
      <c r="CK9" s="13">
        <v>0</v>
      </c>
      <c r="CL9" s="13">
        <v>178485.91584274976</v>
      </c>
      <c r="CM9" s="13">
        <v>0</v>
      </c>
      <c r="CN9" s="13">
        <v>0</v>
      </c>
      <c r="CO9" s="13">
        <v>170399.43208568756</v>
      </c>
      <c r="CP9" s="13">
        <v>0</v>
      </c>
      <c r="CQ9" s="13">
        <v>0</v>
      </c>
      <c r="CR9" s="13">
        <v>162312.94832862541</v>
      </c>
      <c r="CS9" s="13">
        <v>0</v>
      </c>
      <c r="CT9" s="13">
        <v>0</v>
      </c>
      <c r="CU9" s="13">
        <v>154226.46457156321</v>
      </c>
      <c r="CV9" s="13">
        <v>0</v>
      </c>
      <c r="CW9" s="13">
        <v>0</v>
      </c>
      <c r="CX9" s="13">
        <v>146139.98081450118</v>
      </c>
      <c r="CY9" s="13">
        <v>0</v>
      </c>
      <c r="CZ9" s="13">
        <v>0</v>
      </c>
      <c r="DA9" s="13">
        <v>138053.49705743883</v>
      </c>
      <c r="DB9" s="13">
        <v>0</v>
      </c>
      <c r="DC9" s="13">
        <v>0</v>
      </c>
      <c r="DD9" s="13">
        <v>129967.01330037667</v>
      </c>
      <c r="DE9" s="13">
        <v>0</v>
      </c>
      <c r="DF9" s="13">
        <v>0</v>
      </c>
      <c r="DG9" s="13">
        <v>121880.52954331446</v>
      </c>
      <c r="DH9" s="13">
        <v>0</v>
      </c>
      <c r="DI9" s="13">
        <v>0</v>
      </c>
      <c r="DJ9" s="13">
        <v>113794.0457862523</v>
      </c>
      <c r="DK9" s="13">
        <v>0</v>
      </c>
      <c r="DL9" s="13">
        <v>0</v>
      </c>
      <c r="DM9" s="13">
        <v>105707.56202919009</v>
      </c>
      <c r="DN9" s="13">
        <v>0</v>
      </c>
      <c r="DO9" s="13">
        <v>0</v>
      </c>
      <c r="DP9" s="13">
        <v>97621.07827212791</v>
      </c>
      <c r="DQ9" s="13">
        <v>0</v>
      </c>
      <c r="DR9" s="13">
        <v>0</v>
      </c>
      <c r="DS9" s="13">
        <v>89534.594515065721</v>
      </c>
      <c r="DT9" s="13">
        <v>0</v>
      </c>
      <c r="DU9" s="13">
        <v>0</v>
      </c>
    </row>
    <row r="10" spans="1:125" x14ac:dyDescent="0.25">
      <c r="A10" s="20" t="s">
        <v>41</v>
      </c>
      <c r="B10" s="21"/>
      <c r="C10" s="19">
        <v>359084655.18166953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-18324.531779661018</v>
      </c>
      <c r="M10" s="19">
        <v>1671266.8248587567</v>
      </c>
      <c r="N10" s="19">
        <v>2319543.0508474573</v>
      </c>
      <c r="O10" s="19">
        <v>2117929.2929025423</v>
      </c>
      <c r="P10" s="19">
        <v>2477366.689265538</v>
      </c>
      <c r="Q10" s="19">
        <v>2498015.7966101705</v>
      </c>
      <c r="R10" s="19">
        <v>2111658.6906372239</v>
      </c>
      <c r="S10" s="19">
        <v>2475754.689265538</v>
      </c>
      <c r="T10" s="19">
        <v>2496403.7966101705</v>
      </c>
      <c r="U10" s="19">
        <v>2131391.421021658</v>
      </c>
      <c r="V10" s="19">
        <v>2474142.689265538</v>
      </c>
      <c r="W10" s="19">
        <v>2494791.7966101705</v>
      </c>
      <c r="X10" s="19">
        <v>2137865.9047787203</v>
      </c>
      <c r="Y10" s="19">
        <v>1844903.57062147</v>
      </c>
      <c r="Z10" s="19">
        <v>2493179.7966101705</v>
      </c>
      <c r="AA10" s="19">
        <v>2144340.3885357827</v>
      </c>
      <c r="AB10" s="19">
        <v>2660007.6723163854</v>
      </c>
      <c r="AC10" s="19">
        <v>2680656.7796610179</v>
      </c>
      <c r="AD10" s="19">
        <v>2339903.855343692</v>
      </c>
      <c r="AE10" s="19">
        <v>2658395.6723163854</v>
      </c>
      <c r="AF10" s="19">
        <v>2679044.7796610179</v>
      </c>
      <c r="AG10" s="19">
        <v>2346378.3391007544</v>
      </c>
      <c r="AH10" s="19">
        <v>2656783.6723163854</v>
      </c>
      <c r="AI10" s="19">
        <v>2677432.7796610179</v>
      </c>
      <c r="AJ10" s="19">
        <v>2352852.8228578167</v>
      </c>
      <c r="AK10" s="19">
        <v>2027544.5536723174</v>
      </c>
      <c r="AL10" s="19">
        <v>2675820.7796610179</v>
      </c>
      <c r="AM10" s="19">
        <v>2359327.3066148786</v>
      </c>
      <c r="AN10" s="19">
        <v>2852103.1045197751</v>
      </c>
      <c r="AO10" s="19">
        <v>2872752.2118644076</v>
      </c>
      <c r="AP10" s="19">
        <v>2564345.2225753306</v>
      </c>
      <c r="AQ10" s="19">
        <v>2850491.1045197751</v>
      </c>
      <c r="AR10" s="19">
        <v>2871140.2118644076</v>
      </c>
      <c r="AS10" s="19">
        <v>2570819.7063323925</v>
      </c>
      <c r="AT10" s="19">
        <v>2848879.1045197751</v>
      </c>
      <c r="AU10" s="19">
        <v>2869528.2118644076</v>
      </c>
      <c r="AV10" s="19">
        <v>2577294.1900894549</v>
      </c>
      <c r="AW10" s="19">
        <v>2219639.9858757071</v>
      </c>
      <c r="AX10" s="19">
        <v>2867916.2118644076</v>
      </c>
      <c r="AY10" s="19">
        <v>2583768.6738465168</v>
      </c>
      <c r="AZ10" s="19">
        <v>3054125.7083333377</v>
      </c>
      <c r="BA10" s="19">
        <v>3074774.8156779702</v>
      </c>
      <c r="BB10" s="19">
        <v>2798713.7614171416</v>
      </c>
      <c r="BC10" s="19">
        <v>3052513.7083333377</v>
      </c>
      <c r="BD10" s="19">
        <v>3073162.8156779702</v>
      </c>
      <c r="BE10" s="19">
        <v>2805188.2451742035</v>
      </c>
      <c r="BF10" s="19">
        <v>3050901.7083333377</v>
      </c>
      <c r="BG10" s="19">
        <v>3071550.8156779702</v>
      </c>
      <c r="BH10" s="19">
        <v>2811662.7289312659</v>
      </c>
      <c r="BI10" s="19">
        <v>2421662.5896892697</v>
      </c>
      <c r="BJ10" s="19">
        <v>3069938.8156779702</v>
      </c>
      <c r="BK10" s="19">
        <v>2818137.2126883278</v>
      </c>
      <c r="BL10" s="19">
        <v>3266571.8423375729</v>
      </c>
      <c r="BM10" s="19">
        <v>3287220.9496822054</v>
      </c>
      <c r="BN10" s="19">
        <v>3043505.8304496254</v>
      </c>
      <c r="BO10" s="19">
        <v>3264959.8423375729</v>
      </c>
      <c r="BP10" s="19">
        <v>3285608.9496822054</v>
      </c>
      <c r="BQ10" s="19">
        <v>3049980.3142066873</v>
      </c>
      <c r="BR10" s="19">
        <v>3263347.8423375729</v>
      </c>
      <c r="BS10" s="19">
        <v>3283996.9496822054</v>
      </c>
      <c r="BT10" s="19">
        <v>3056454.7979637496</v>
      </c>
      <c r="BU10" s="19">
        <v>2634108.7236935049</v>
      </c>
      <c r="BV10" s="19">
        <v>3282384.9496822054</v>
      </c>
      <c r="BW10" s="19">
        <v>3062929.2817208115</v>
      </c>
      <c r="BX10" s="19">
        <v>3489962.6830420215</v>
      </c>
      <c r="BY10" s="19">
        <v>3510611.790386654</v>
      </c>
      <c r="BZ10" s="19">
        <v>3299242.6061823219</v>
      </c>
      <c r="CA10" s="19">
        <v>3488350.6830420215</v>
      </c>
      <c r="CB10" s="19">
        <v>3508999.790386654</v>
      </c>
      <c r="CC10" s="19">
        <v>3305717.0899393843</v>
      </c>
      <c r="CD10" s="19">
        <v>3486738.6830420215</v>
      </c>
      <c r="CE10" s="19">
        <v>3507387.790386654</v>
      </c>
      <c r="CF10" s="19">
        <v>3312191.5736964466</v>
      </c>
      <c r="CG10" s="19">
        <v>2857499.5643979535</v>
      </c>
      <c r="CH10" s="19">
        <v>3505775.790386654</v>
      </c>
      <c r="CI10" s="19">
        <v>3318666.0574535085</v>
      </c>
      <c r="CJ10" s="19">
        <v>3724845.4657816901</v>
      </c>
      <c r="CK10" s="19">
        <v>3745494.5731263231</v>
      </c>
      <c r="CL10" s="19">
        <v>3566471.3239502399</v>
      </c>
      <c r="CM10" s="19">
        <v>3723233.4657816906</v>
      </c>
      <c r="CN10" s="19">
        <v>3743882.5731263231</v>
      </c>
      <c r="CO10" s="19">
        <v>3572945.8077073023</v>
      </c>
      <c r="CP10" s="19">
        <v>3721621.4657816906</v>
      </c>
      <c r="CQ10" s="19">
        <v>3742270.5731263231</v>
      </c>
      <c r="CR10" s="19">
        <v>3579420.2914643642</v>
      </c>
      <c r="CS10" s="19">
        <v>3092382.3471376225</v>
      </c>
      <c r="CT10" s="19">
        <v>3740658.5731263231</v>
      </c>
      <c r="CU10" s="19">
        <v>3585894.7752214265</v>
      </c>
      <c r="CV10" s="19">
        <v>3971794.7876583543</v>
      </c>
      <c r="CW10" s="19">
        <v>3992443.8950029868</v>
      </c>
      <c r="CX10" s="19">
        <v>3845766.5808551521</v>
      </c>
      <c r="CY10" s="19">
        <v>3970182.7876583543</v>
      </c>
      <c r="CZ10" s="19">
        <v>3990831.8950029868</v>
      </c>
      <c r="DA10" s="19">
        <v>3852241.0646122145</v>
      </c>
      <c r="DB10" s="19">
        <v>3968570.7876583543</v>
      </c>
      <c r="DC10" s="19">
        <v>3989219.8950029868</v>
      </c>
      <c r="DD10" s="19">
        <v>3858715.5483692768</v>
      </c>
      <c r="DE10" s="19">
        <v>3339331.6690142862</v>
      </c>
      <c r="DF10" s="19">
        <v>3987607.8950029868</v>
      </c>
      <c r="DG10" s="19">
        <v>3865190.0321263392</v>
      </c>
      <c r="DH10" s="19">
        <v>4231413.9756288324</v>
      </c>
      <c r="DI10" s="19">
        <v>4252063.0829734653</v>
      </c>
      <c r="DJ10" s="19">
        <v>4137731.7038538791</v>
      </c>
      <c r="DK10" s="19">
        <v>4229801.9756288324</v>
      </c>
      <c r="DL10" s="19">
        <v>4250451.0829734653</v>
      </c>
      <c r="DM10" s="19">
        <v>4144206.1876109415</v>
      </c>
      <c r="DN10" s="19">
        <v>4228189.9756288324</v>
      </c>
      <c r="DO10" s="19">
        <v>4248839.0829734653</v>
      </c>
      <c r="DP10" s="19">
        <v>4150680.6713680038</v>
      </c>
      <c r="DQ10" s="19">
        <v>3598950.8569847643</v>
      </c>
      <c r="DR10" s="19">
        <v>4247227.0829734653</v>
      </c>
      <c r="DS10" s="19">
        <v>4157155.1551250657</v>
      </c>
      <c r="DT10" s="19">
        <v>4504336.5229978543</v>
      </c>
      <c r="DU10" s="19">
        <v>4524985.6303424872</v>
      </c>
    </row>
    <row r="11" spans="1:125" x14ac:dyDescent="0.25">
      <c r="A11" s="11" t="s">
        <v>42</v>
      </c>
      <c r="C11" s="12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v>0</v>
      </c>
      <c r="CG11" s="13">
        <v>0</v>
      </c>
      <c r="CH11" s="13">
        <v>0</v>
      </c>
      <c r="CI11" s="13">
        <v>0</v>
      </c>
      <c r="CJ11" s="13">
        <v>0</v>
      </c>
      <c r="CK11" s="13">
        <v>0</v>
      </c>
      <c r="CL11" s="13">
        <v>0</v>
      </c>
      <c r="CM11" s="13">
        <v>0</v>
      </c>
      <c r="CN11" s="13">
        <v>0</v>
      </c>
      <c r="CO11" s="13">
        <v>0</v>
      </c>
      <c r="CP11" s="13">
        <v>0</v>
      </c>
      <c r="CQ11" s="13">
        <v>0</v>
      </c>
      <c r="CR11" s="13">
        <v>0</v>
      </c>
      <c r="CS11" s="13">
        <v>0</v>
      </c>
      <c r="CT11" s="13">
        <v>0</v>
      </c>
      <c r="CU11" s="13">
        <v>0</v>
      </c>
      <c r="CV11" s="13">
        <v>0</v>
      </c>
      <c r="CW11" s="13">
        <v>0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0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  <c r="DT11" s="13">
        <v>0</v>
      </c>
      <c r="DU11" s="13">
        <v>0</v>
      </c>
    </row>
    <row r="12" spans="1:125" x14ac:dyDescent="0.25">
      <c r="A12" s="11" t="s">
        <v>47</v>
      </c>
      <c r="C12" s="12">
        <v>84559.322033898308</v>
      </c>
      <c r="D12" s="13">
        <v>84559.322033898308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13">
        <v>0</v>
      </c>
      <c r="BQ12" s="13"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0</v>
      </c>
      <c r="CF12" s="13">
        <v>0</v>
      </c>
      <c r="CG12" s="13">
        <v>0</v>
      </c>
      <c r="CH12" s="13">
        <v>0</v>
      </c>
      <c r="CI12" s="13">
        <v>0</v>
      </c>
      <c r="CJ12" s="13">
        <v>0</v>
      </c>
      <c r="CK12" s="13">
        <v>0</v>
      </c>
      <c r="CL12" s="13">
        <v>0</v>
      </c>
      <c r="CM12" s="13">
        <v>0</v>
      </c>
      <c r="CN12" s="13">
        <v>0</v>
      </c>
      <c r="CO12" s="13">
        <v>0</v>
      </c>
      <c r="CP12" s="13">
        <v>0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0</v>
      </c>
      <c r="DG12" s="13">
        <v>0</v>
      </c>
      <c r="DH12" s="13">
        <v>0</v>
      </c>
      <c r="DI12" s="13">
        <v>0</v>
      </c>
      <c r="DJ12" s="13">
        <v>0</v>
      </c>
      <c r="DK12" s="13">
        <v>0</v>
      </c>
      <c r="DL12" s="13">
        <v>0</v>
      </c>
      <c r="DM12" s="13">
        <v>0</v>
      </c>
      <c r="DN12" s="13">
        <v>0</v>
      </c>
      <c r="DO12" s="13">
        <v>0</v>
      </c>
      <c r="DP12" s="13">
        <v>0</v>
      </c>
      <c r="DQ12" s="13">
        <v>0</v>
      </c>
      <c r="DR12" s="13">
        <v>0</v>
      </c>
      <c r="DS12" s="13">
        <v>0</v>
      </c>
      <c r="DT12" s="13">
        <v>0</v>
      </c>
      <c r="DU12" s="13">
        <v>0</v>
      </c>
    </row>
    <row r="13" spans="1:125" s="9" customFormat="1" x14ac:dyDescent="0.25">
      <c r="A13" s="81" t="s">
        <v>43</v>
      </c>
      <c r="B13" s="21"/>
      <c r="C13" s="19">
        <v>359000095.85963565</v>
      </c>
      <c r="D13" s="19">
        <v>-84559.322033898308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-18324.531779661018</v>
      </c>
      <c r="M13" s="19">
        <v>1671266.8248587567</v>
      </c>
      <c r="N13" s="19">
        <v>2319543.0508474573</v>
      </c>
      <c r="O13" s="19">
        <v>2117929.2929025423</v>
      </c>
      <c r="P13" s="19">
        <v>2477366.689265538</v>
      </c>
      <c r="Q13" s="19">
        <v>2498015.7966101705</v>
      </c>
      <c r="R13" s="19">
        <v>2111658.6906372239</v>
      </c>
      <c r="S13" s="19">
        <v>2475754.689265538</v>
      </c>
      <c r="T13" s="19">
        <v>2496403.7966101705</v>
      </c>
      <c r="U13" s="19">
        <v>2131391.421021658</v>
      </c>
      <c r="V13" s="19">
        <v>2474142.689265538</v>
      </c>
      <c r="W13" s="19">
        <v>2494791.7966101705</v>
      </c>
      <c r="X13" s="19">
        <v>2137865.9047787203</v>
      </c>
      <c r="Y13" s="19">
        <v>1844903.57062147</v>
      </c>
      <c r="Z13" s="19">
        <v>2493179.7966101705</v>
      </c>
      <c r="AA13" s="19">
        <v>2144340.3885357827</v>
      </c>
      <c r="AB13" s="19">
        <v>2660007.6723163854</v>
      </c>
      <c r="AC13" s="19">
        <v>2680656.7796610179</v>
      </c>
      <c r="AD13" s="19">
        <v>2339903.855343692</v>
      </c>
      <c r="AE13" s="19">
        <v>2658395.6723163854</v>
      </c>
      <c r="AF13" s="19">
        <v>2679044.7796610179</v>
      </c>
      <c r="AG13" s="19">
        <v>2346378.3391007544</v>
      </c>
      <c r="AH13" s="19">
        <v>2656783.6723163854</v>
      </c>
      <c r="AI13" s="19">
        <v>2677432.7796610179</v>
      </c>
      <c r="AJ13" s="19">
        <v>2352852.8228578167</v>
      </c>
      <c r="AK13" s="19">
        <v>2027544.5536723174</v>
      </c>
      <c r="AL13" s="19">
        <v>2675820.7796610179</v>
      </c>
      <c r="AM13" s="19">
        <v>2359327.3066148786</v>
      </c>
      <c r="AN13" s="19">
        <v>2852103.1045197751</v>
      </c>
      <c r="AO13" s="19">
        <v>2872752.2118644076</v>
      </c>
      <c r="AP13" s="19">
        <v>2564345.2225753306</v>
      </c>
      <c r="AQ13" s="19">
        <v>2850491.1045197751</v>
      </c>
      <c r="AR13" s="19">
        <v>2871140.2118644076</v>
      </c>
      <c r="AS13" s="19">
        <v>2570819.7063323925</v>
      </c>
      <c r="AT13" s="19">
        <v>2848879.1045197751</v>
      </c>
      <c r="AU13" s="19">
        <v>2869528.2118644076</v>
      </c>
      <c r="AV13" s="19">
        <v>2577294.1900894549</v>
      </c>
      <c r="AW13" s="19">
        <v>2219639.9858757071</v>
      </c>
      <c r="AX13" s="19">
        <v>2867916.2118644076</v>
      </c>
      <c r="AY13" s="19">
        <v>2583768.6738465168</v>
      </c>
      <c r="AZ13" s="19">
        <v>3054125.7083333377</v>
      </c>
      <c r="BA13" s="19">
        <v>3074774.8156779702</v>
      </c>
      <c r="BB13" s="19">
        <v>2798713.7614171416</v>
      </c>
      <c r="BC13" s="19">
        <v>3052513.7083333377</v>
      </c>
      <c r="BD13" s="19">
        <v>3073162.8156779702</v>
      </c>
      <c r="BE13" s="19">
        <v>2805188.2451742035</v>
      </c>
      <c r="BF13" s="19">
        <v>3050901.7083333377</v>
      </c>
      <c r="BG13" s="19">
        <v>3071550.8156779702</v>
      </c>
      <c r="BH13" s="19">
        <v>2811662.7289312659</v>
      </c>
      <c r="BI13" s="19">
        <v>2421662.5896892697</v>
      </c>
      <c r="BJ13" s="19">
        <v>3069938.8156779702</v>
      </c>
      <c r="BK13" s="19">
        <v>2818137.2126883278</v>
      </c>
      <c r="BL13" s="19">
        <v>3266571.8423375729</v>
      </c>
      <c r="BM13" s="19">
        <v>3287220.9496822054</v>
      </c>
      <c r="BN13" s="19">
        <v>3043505.8304496254</v>
      </c>
      <c r="BO13" s="19">
        <v>3264959.8423375729</v>
      </c>
      <c r="BP13" s="19">
        <v>3285608.9496822054</v>
      </c>
      <c r="BQ13" s="19">
        <v>3049980.3142066873</v>
      </c>
      <c r="BR13" s="19">
        <v>3263347.8423375729</v>
      </c>
      <c r="BS13" s="19">
        <v>3283996.9496822054</v>
      </c>
      <c r="BT13" s="19">
        <v>3056454.7979637496</v>
      </c>
      <c r="BU13" s="19">
        <v>2634108.7236935049</v>
      </c>
      <c r="BV13" s="19">
        <v>3282384.9496822054</v>
      </c>
      <c r="BW13" s="19">
        <v>3062929.2817208115</v>
      </c>
      <c r="BX13" s="19">
        <v>3489962.6830420215</v>
      </c>
      <c r="BY13" s="19">
        <v>3510611.790386654</v>
      </c>
      <c r="BZ13" s="19">
        <v>3299242.6061823219</v>
      </c>
      <c r="CA13" s="19">
        <v>3488350.6830420215</v>
      </c>
      <c r="CB13" s="19">
        <v>3508999.790386654</v>
      </c>
      <c r="CC13" s="19">
        <v>3305717.0899393843</v>
      </c>
      <c r="CD13" s="19">
        <v>3486738.6830420215</v>
      </c>
      <c r="CE13" s="19">
        <v>3507387.790386654</v>
      </c>
      <c r="CF13" s="19">
        <v>3312191.5736964466</v>
      </c>
      <c r="CG13" s="19">
        <v>2857499.5643979535</v>
      </c>
      <c r="CH13" s="19">
        <v>3505775.790386654</v>
      </c>
      <c r="CI13" s="19">
        <v>3318666.0574535085</v>
      </c>
      <c r="CJ13" s="19">
        <v>3724845.4657816901</v>
      </c>
      <c r="CK13" s="19">
        <v>3745494.5731263231</v>
      </c>
      <c r="CL13" s="19">
        <v>3566471.3239502399</v>
      </c>
      <c r="CM13" s="19">
        <v>3723233.4657816906</v>
      </c>
      <c r="CN13" s="19">
        <v>3743882.5731263231</v>
      </c>
      <c r="CO13" s="19">
        <v>3572945.8077073023</v>
      </c>
      <c r="CP13" s="19">
        <v>3721621.4657816906</v>
      </c>
      <c r="CQ13" s="19">
        <v>3742270.5731263231</v>
      </c>
      <c r="CR13" s="19">
        <v>3579420.2914643642</v>
      </c>
      <c r="CS13" s="19">
        <v>3092382.3471376225</v>
      </c>
      <c r="CT13" s="19">
        <v>3740658.5731263231</v>
      </c>
      <c r="CU13" s="19">
        <v>3585894.7752214265</v>
      </c>
      <c r="CV13" s="19">
        <v>3971794.7876583543</v>
      </c>
      <c r="CW13" s="19">
        <v>3992443.8950029868</v>
      </c>
      <c r="CX13" s="19">
        <v>3845766.5808551521</v>
      </c>
      <c r="CY13" s="19">
        <v>3970182.7876583543</v>
      </c>
      <c r="CZ13" s="19">
        <v>3990831.8950029868</v>
      </c>
      <c r="DA13" s="19">
        <v>3852241.0646122145</v>
      </c>
      <c r="DB13" s="19">
        <v>3968570.7876583543</v>
      </c>
      <c r="DC13" s="19">
        <v>3989219.8950029868</v>
      </c>
      <c r="DD13" s="19">
        <v>3858715.5483692768</v>
      </c>
      <c r="DE13" s="19">
        <v>3339331.6690142862</v>
      </c>
      <c r="DF13" s="19">
        <v>3987607.8950029868</v>
      </c>
      <c r="DG13" s="19">
        <v>3865190.0321263392</v>
      </c>
      <c r="DH13" s="19">
        <v>4231413.9756288324</v>
      </c>
      <c r="DI13" s="19">
        <v>4252063.0829734653</v>
      </c>
      <c r="DJ13" s="19">
        <v>4137731.7038538791</v>
      </c>
      <c r="DK13" s="19">
        <v>4229801.9756288324</v>
      </c>
      <c r="DL13" s="19">
        <v>4250451.0829734653</v>
      </c>
      <c r="DM13" s="19">
        <v>4144206.1876109415</v>
      </c>
      <c r="DN13" s="19">
        <v>4228189.9756288324</v>
      </c>
      <c r="DO13" s="19">
        <v>4248839.0829734653</v>
      </c>
      <c r="DP13" s="19">
        <v>4150680.6713680038</v>
      </c>
      <c r="DQ13" s="19">
        <v>3598950.8569847643</v>
      </c>
      <c r="DR13" s="19">
        <v>4247227.0829734653</v>
      </c>
      <c r="DS13" s="19">
        <v>4157155.1551250657</v>
      </c>
      <c r="DT13" s="19">
        <v>4504336.5229978543</v>
      </c>
      <c r="DU13" s="19">
        <v>4524985.6303424872</v>
      </c>
    </row>
    <row r="14" spans="1:125" x14ac:dyDescent="0.25">
      <c r="A14" t="s">
        <v>3</v>
      </c>
      <c r="C14" s="12">
        <v>55492828.154425673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28166.666666666672</v>
      </c>
      <c r="J14" s="13">
        <v>28166.666666666672</v>
      </c>
      <c r="K14" s="13">
        <v>28166.666666666672</v>
      </c>
      <c r="L14" s="13">
        <v>28166.666666666672</v>
      </c>
      <c r="M14" s="13">
        <v>490089.9246704331</v>
      </c>
      <c r="N14" s="13">
        <v>490089.9246704331</v>
      </c>
      <c r="O14" s="13">
        <v>490089.9246704331</v>
      </c>
      <c r="P14" s="13">
        <v>490089.9246704331</v>
      </c>
      <c r="Q14" s="13">
        <v>490089.9246704331</v>
      </c>
      <c r="R14" s="13">
        <v>490089.9246704331</v>
      </c>
      <c r="S14" s="13">
        <v>490089.9246704331</v>
      </c>
      <c r="T14" s="13">
        <v>490089.9246704331</v>
      </c>
      <c r="U14" s="13">
        <v>490089.9246704331</v>
      </c>
      <c r="V14" s="13">
        <v>490089.9246704331</v>
      </c>
      <c r="W14" s="13">
        <v>490089.9246704331</v>
      </c>
      <c r="X14" s="13">
        <v>490089.9246704331</v>
      </c>
      <c r="Y14" s="13">
        <v>490089.9246704331</v>
      </c>
      <c r="Z14" s="13">
        <v>490089.9246704331</v>
      </c>
      <c r="AA14" s="13">
        <v>490089.9246704331</v>
      </c>
      <c r="AB14" s="13">
        <v>490089.9246704331</v>
      </c>
      <c r="AC14" s="13">
        <v>490089.9246704331</v>
      </c>
      <c r="AD14" s="13">
        <v>490089.9246704331</v>
      </c>
      <c r="AE14" s="13">
        <v>490089.9246704331</v>
      </c>
      <c r="AF14" s="13">
        <v>490089.9246704331</v>
      </c>
      <c r="AG14" s="13">
        <v>490089.9246704331</v>
      </c>
      <c r="AH14" s="13">
        <v>490089.9246704331</v>
      </c>
      <c r="AI14" s="13">
        <v>490089.9246704331</v>
      </c>
      <c r="AJ14" s="13">
        <v>490089.9246704331</v>
      </c>
      <c r="AK14" s="13">
        <v>490089.9246704331</v>
      </c>
      <c r="AL14" s="13">
        <v>490089.9246704331</v>
      </c>
      <c r="AM14" s="13">
        <v>490089.9246704331</v>
      </c>
      <c r="AN14" s="13">
        <v>490089.9246704331</v>
      </c>
      <c r="AO14" s="13">
        <v>490089.9246704331</v>
      </c>
      <c r="AP14" s="13">
        <v>490089.9246704331</v>
      </c>
      <c r="AQ14" s="13">
        <v>490089.9246704331</v>
      </c>
      <c r="AR14" s="13">
        <v>490089.9246704331</v>
      </c>
      <c r="AS14" s="13">
        <v>490089.9246704331</v>
      </c>
      <c r="AT14" s="13">
        <v>490089.9246704331</v>
      </c>
      <c r="AU14" s="13">
        <v>490089.9246704331</v>
      </c>
      <c r="AV14" s="13">
        <v>490089.9246704331</v>
      </c>
      <c r="AW14" s="13">
        <v>490089.9246704331</v>
      </c>
      <c r="AX14" s="13">
        <v>490089.9246704331</v>
      </c>
      <c r="AY14" s="13">
        <v>490089.9246704331</v>
      </c>
      <c r="AZ14" s="13">
        <v>490089.9246704331</v>
      </c>
      <c r="BA14" s="13">
        <v>490089.9246704331</v>
      </c>
      <c r="BB14" s="13">
        <v>490089.9246704331</v>
      </c>
      <c r="BC14" s="13">
        <v>490089.9246704331</v>
      </c>
      <c r="BD14" s="13">
        <v>490089.9246704331</v>
      </c>
      <c r="BE14" s="13">
        <v>490089.9246704331</v>
      </c>
      <c r="BF14" s="13">
        <v>490089.9246704331</v>
      </c>
      <c r="BG14" s="13">
        <v>490089.9246704331</v>
      </c>
      <c r="BH14" s="13">
        <v>490089.9246704331</v>
      </c>
      <c r="BI14" s="13">
        <v>490089.9246704331</v>
      </c>
      <c r="BJ14" s="13">
        <v>490089.9246704331</v>
      </c>
      <c r="BK14" s="13">
        <v>490089.9246704331</v>
      </c>
      <c r="BL14" s="13">
        <v>490089.9246704331</v>
      </c>
      <c r="BM14" s="13">
        <v>490089.9246704331</v>
      </c>
      <c r="BN14" s="13">
        <v>490089.9246704331</v>
      </c>
      <c r="BO14" s="13">
        <v>490089.9246704331</v>
      </c>
      <c r="BP14" s="13">
        <v>490089.9246704331</v>
      </c>
      <c r="BQ14" s="13">
        <v>490089.9246704331</v>
      </c>
      <c r="BR14" s="13">
        <v>490089.9246704331</v>
      </c>
      <c r="BS14" s="13">
        <v>490089.9246704331</v>
      </c>
      <c r="BT14" s="13">
        <v>490089.9246704331</v>
      </c>
      <c r="BU14" s="13">
        <v>490089.9246704331</v>
      </c>
      <c r="BV14" s="13">
        <v>490089.9246704331</v>
      </c>
      <c r="BW14" s="13">
        <v>490089.9246704331</v>
      </c>
      <c r="BX14" s="13">
        <v>490089.9246704331</v>
      </c>
      <c r="BY14" s="13">
        <v>490089.9246704331</v>
      </c>
      <c r="BZ14" s="13">
        <v>490089.9246704331</v>
      </c>
      <c r="CA14" s="13">
        <v>490089.9246704331</v>
      </c>
      <c r="CB14" s="13">
        <v>490089.9246704331</v>
      </c>
      <c r="CC14" s="13">
        <v>490089.9246704331</v>
      </c>
      <c r="CD14" s="13">
        <v>490089.9246704331</v>
      </c>
      <c r="CE14" s="13">
        <v>490089.9246704331</v>
      </c>
      <c r="CF14" s="13">
        <v>490089.9246704331</v>
      </c>
      <c r="CG14" s="13">
        <v>490089.9246704331</v>
      </c>
      <c r="CH14" s="13">
        <v>490089.9246704331</v>
      </c>
      <c r="CI14" s="13">
        <v>490089.9246704331</v>
      </c>
      <c r="CJ14" s="13">
        <v>490089.9246704331</v>
      </c>
      <c r="CK14" s="13">
        <v>490089.9246704331</v>
      </c>
      <c r="CL14" s="13">
        <v>490089.9246704331</v>
      </c>
      <c r="CM14" s="13">
        <v>490089.9246704331</v>
      </c>
      <c r="CN14" s="13">
        <v>490089.9246704331</v>
      </c>
      <c r="CO14" s="13">
        <v>490089.9246704331</v>
      </c>
      <c r="CP14" s="13">
        <v>490089.9246704331</v>
      </c>
      <c r="CQ14" s="13">
        <v>490089.9246704331</v>
      </c>
      <c r="CR14" s="13">
        <v>490089.9246704331</v>
      </c>
      <c r="CS14" s="13">
        <v>490089.9246704331</v>
      </c>
      <c r="CT14" s="13">
        <v>490089.9246704331</v>
      </c>
      <c r="CU14" s="13">
        <v>490089.9246704331</v>
      </c>
      <c r="CV14" s="13">
        <v>490089.9246704331</v>
      </c>
      <c r="CW14" s="13">
        <v>490089.9246704331</v>
      </c>
      <c r="CX14" s="13">
        <v>490089.9246704331</v>
      </c>
      <c r="CY14" s="13">
        <v>490089.9246704331</v>
      </c>
      <c r="CZ14" s="13">
        <v>490089.9246704331</v>
      </c>
      <c r="DA14" s="13">
        <v>490089.9246704331</v>
      </c>
      <c r="DB14" s="13">
        <v>490089.9246704331</v>
      </c>
      <c r="DC14" s="13">
        <v>490089.9246704331</v>
      </c>
      <c r="DD14" s="13">
        <v>490089.9246704331</v>
      </c>
      <c r="DE14" s="13">
        <v>490089.9246704331</v>
      </c>
      <c r="DF14" s="13">
        <v>490089.9246704331</v>
      </c>
      <c r="DG14" s="13">
        <v>490089.9246704331</v>
      </c>
      <c r="DH14" s="13">
        <v>490089.9246704331</v>
      </c>
      <c r="DI14" s="13">
        <v>490089.9246704331</v>
      </c>
      <c r="DJ14" s="13">
        <v>490089.9246704331</v>
      </c>
      <c r="DK14" s="13">
        <v>490089.9246704331</v>
      </c>
      <c r="DL14" s="13">
        <v>490089.9246704331</v>
      </c>
      <c r="DM14" s="13">
        <v>490089.9246704331</v>
      </c>
      <c r="DN14" s="13">
        <v>490089.9246704331</v>
      </c>
      <c r="DO14" s="13">
        <v>490089.9246704331</v>
      </c>
      <c r="DP14" s="13">
        <v>490089.9246704331</v>
      </c>
      <c r="DQ14" s="13">
        <v>490089.9246704331</v>
      </c>
      <c r="DR14" s="13">
        <v>490089.9246704331</v>
      </c>
      <c r="DS14" s="13">
        <v>490089.9246704331</v>
      </c>
      <c r="DT14" s="13">
        <v>490089.9246704331</v>
      </c>
      <c r="DU14" s="13">
        <v>490089.9246704331</v>
      </c>
    </row>
    <row r="15" spans="1:125" x14ac:dyDescent="0.25">
      <c r="A15" s="81" t="s">
        <v>44</v>
      </c>
      <c r="B15" s="21"/>
      <c r="C15" s="19">
        <v>303507267.70521009</v>
      </c>
      <c r="D15" s="19">
        <v>-84559.322033898308</v>
      </c>
      <c r="E15" s="19">
        <v>0</v>
      </c>
      <c r="F15" s="19">
        <v>0</v>
      </c>
      <c r="G15" s="19">
        <v>0</v>
      </c>
      <c r="H15" s="19">
        <v>0</v>
      </c>
      <c r="I15" s="19">
        <v>-28166.666666666672</v>
      </c>
      <c r="J15" s="19">
        <v>-28166.666666666672</v>
      </c>
      <c r="K15" s="19">
        <v>-28166.666666666672</v>
      </c>
      <c r="L15" s="19">
        <v>-46491.198446327689</v>
      </c>
      <c r="M15" s="19">
        <v>1181176.9001883236</v>
      </c>
      <c r="N15" s="19">
        <v>1829453.1261770241</v>
      </c>
      <c r="O15" s="19">
        <v>1627839.3682321091</v>
      </c>
      <c r="P15" s="19">
        <v>1987276.7645951048</v>
      </c>
      <c r="Q15" s="19">
        <v>2007925.8719397373</v>
      </c>
      <c r="R15" s="19">
        <v>1621568.7659667907</v>
      </c>
      <c r="S15" s="19">
        <v>1985664.7645951048</v>
      </c>
      <c r="T15" s="19">
        <v>2006313.8719397373</v>
      </c>
      <c r="U15" s="19">
        <v>1641301.4963512248</v>
      </c>
      <c r="V15" s="19">
        <v>1984052.7645951048</v>
      </c>
      <c r="W15" s="19">
        <v>2004701.8719397373</v>
      </c>
      <c r="X15" s="19">
        <v>1647775.9801082872</v>
      </c>
      <c r="Y15" s="19">
        <v>1354813.6459510368</v>
      </c>
      <c r="Z15" s="19">
        <v>2003089.8719397373</v>
      </c>
      <c r="AA15" s="19">
        <v>1654250.4638653495</v>
      </c>
      <c r="AB15" s="19">
        <v>2169917.7476459523</v>
      </c>
      <c r="AC15" s="19">
        <v>2190566.8549905848</v>
      </c>
      <c r="AD15" s="19">
        <v>1849813.9306732588</v>
      </c>
      <c r="AE15" s="19">
        <v>2168305.7476459523</v>
      </c>
      <c r="AF15" s="19">
        <v>2188954.8549905848</v>
      </c>
      <c r="AG15" s="19">
        <v>1856288.4144303212</v>
      </c>
      <c r="AH15" s="19">
        <v>2166693.7476459523</v>
      </c>
      <c r="AI15" s="19">
        <v>2187342.8549905848</v>
      </c>
      <c r="AJ15" s="19">
        <v>1862762.8981873835</v>
      </c>
      <c r="AK15" s="19">
        <v>1537454.6290018843</v>
      </c>
      <c r="AL15" s="19">
        <v>2185730.8549905848</v>
      </c>
      <c r="AM15" s="19">
        <v>1869237.3819444454</v>
      </c>
      <c r="AN15" s="19">
        <v>2362013.179849342</v>
      </c>
      <c r="AO15" s="19">
        <v>2382662.2871939745</v>
      </c>
      <c r="AP15" s="19">
        <v>2074255.2979048975</v>
      </c>
      <c r="AQ15" s="19">
        <v>2360401.179849342</v>
      </c>
      <c r="AR15" s="19">
        <v>2381050.2871939745</v>
      </c>
      <c r="AS15" s="19">
        <v>2080729.7816619594</v>
      </c>
      <c r="AT15" s="19">
        <v>2358789.179849342</v>
      </c>
      <c r="AU15" s="19">
        <v>2379438.2871939745</v>
      </c>
      <c r="AV15" s="19">
        <v>2087204.2654190217</v>
      </c>
      <c r="AW15" s="19">
        <v>1729550.061205274</v>
      </c>
      <c r="AX15" s="19">
        <v>2377826.2871939745</v>
      </c>
      <c r="AY15" s="19">
        <v>2093678.7491760836</v>
      </c>
      <c r="AZ15" s="19">
        <v>2564035.7836629045</v>
      </c>
      <c r="BA15" s="19">
        <v>2584684.891007537</v>
      </c>
      <c r="BB15" s="19">
        <v>2308623.8367467085</v>
      </c>
      <c r="BC15" s="19">
        <v>2562423.7836629045</v>
      </c>
      <c r="BD15" s="19">
        <v>2583072.891007537</v>
      </c>
      <c r="BE15" s="19">
        <v>2315098.3205037704</v>
      </c>
      <c r="BF15" s="19">
        <v>2560811.7836629045</v>
      </c>
      <c r="BG15" s="19">
        <v>2581460.891007537</v>
      </c>
      <c r="BH15" s="19">
        <v>2321572.8042608327</v>
      </c>
      <c r="BI15" s="19">
        <v>1931572.6650188365</v>
      </c>
      <c r="BJ15" s="19">
        <v>2579848.891007537</v>
      </c>
      <c r="BK15" s="19">
        <v>2328047.2880178946</v>
      </c>
      <c r="BL15" s="19">
        <v>2776481.9176671398</v>
      </c>
      <c r="BM15" s="19">
        <v>2797131.0250117723</v>
      </c>
      <c r="BN15" s="19">
        <v>2553415.9057791922</v>
      </c>
      <c r="BO15" s="19">
        <v>2774869.9176671398</v>
      </c>
      <c r="BP15" s="19">
        <v>2795519.0250117723</v>
      </c>
      <c r="BQ15" s="19">
        <v>2559890.3895362541</v>
      </c>
      <c r="BR15" s="19">
        <v>2773257.9176671398</v>
      </c>
      <c r="BS15" s="19">
        <v>2793907.0250117723</v>
      </c>
      <c r="BT15" s="19">
        <v>2566364.8732933165</v>
      </c>
      <c r="BU15" s="19">
        <v>2144018.7990230718</v>
      </c>
      <c r="BV15" s="19">
        <v>2792295.0250117723</v>
      </c>
      <c r="BW15" s="19">
        <v>2572839.3570503783</v>
      </c>
      <c r="BX15" s="19">
        <v>2999872.7583715883</v>
      </c>
      <c r="BY15" s="19">
        <v>3020521.8657162208</v>
      </c>
      <c r="BZ15" s="19">
        <v>2809152.6815118887</v>
      </c>
      <c r="CA15" s="19">
        <v>2998260.7583715883</v>
      </c>
      <c r="CB15" s="19">
        <v>3018909.8657162208</v>
      </c>
      <c r="CC15" s="19">
        <v>2815627.1652689511</v>
      </c>
      <c r="CD15" s="19">
        <v>2996648.7583715883</v>
      </c>
      <c r="CE15" s="19">
        <v>3017297.8657162208</v>
      </c>
      <c r="CF15" s="19">
        <v>2822101.6490260134</v>
      </c>
      <c r="CG15" s="19">
        <v>2367409.6397275203</v>
      </c>
      <c r="CH15" s="19">
        <v>3015685.8657162208</v>
      </c>
      <c r="CI15" s="19">
        <v>2828576.1327830753</v>
      </c>
      <c r="CJ15" s="19">
        <v>3234755.5411112569</v>
      </c>
      <c r="CK15" s="19">
        <v>3255404.6484558899</v>
      </c>
      <c r="CL15" s="19">
        <v>3076381.3992798068</v>
      </c>
      <c r="CM15" s="19">
        <v>3233143.5411112574</v>
      </c>
      <c r="CN15" s="19">
        <v>3253792.6484558899</v>
      </c>
      <c r="CO15" s="19">
        <v>3082855.8830368691</v>
      </c>
      <c r="CP15" s="19">
        <v>3231531.5411112574</v>
      </c>
      <c r="CQ15" s="19">
        <v>3252180.6484558899</v>
      </c>
      <c r="CR15" s="19">
        <v>3089330.366793931</v>
      </c>
      <c r="CS15" s="19">
        <v>2602292.4224671894</v>
      </c>
      <c r="CT15" s="19">
        <v>3250568.6484558899</v>
      </c>
      <c r="CU15" s="19">
        <v>3095804.8505509933</v>
      </c>
      <c r="CV15" s="19">
        <v>3481704.8629879211</v>
      </c>
      <c r="CW15" s="19">
        <v>3502353.9703325536</v>
      </c>
      <c r="CX15" s="19">
        <v>3355676.6561847189</v>
      </c>
      <c r="CY15" s="19">
        <v>3480092.8629879211</v>
      </c>
      <c r="CZ15" s="19">
        <v>3500741.9703325536</v>
      </c>
      <c r="DA15" s="19">
        <v>3362151.1399417813</v>
      </c>
      <c r="DB15" s="19">
        <v>3478480.8629879211</v>
      </c>
      <c r="DC15" s="19">
        <v>3499129.9703325536</v>
      </c>
      <c r="DD15" s="19">
        <v>3368625.6236988436</v>
      </c>
      <c r="DE15" s="19">
        <v>2849241.7443438531</v>
      </c>
      <c r="DF15" s="19">
        <v>3497517.9703325536</v>
      </c>
      <c r="DG15" s="19">
        <v>3375100.107455906</v>
      </c>
      <c r="DH15" s="19">
        <v>3741324.0509583992</v>
      </c>
      <c r="DI15" s="19">
        <v>3761973.1583030322</v>
      </c>
      <c r="DJ15" s="19">
        <v>3647641.779183446</v>
      </c>
      <c r="DK15" s="19">
        <v>3739712.0509583992</v>
      </c>
      <c r="DL15" s="19">
        <v>3760361.1583030322</v>
      </c>
      <c r="DM15" s="19">
        <v>3654116.2629405083</v>
      </c>
      <c r="DN15" s="19">
        <v>3738100.0509583992</v>
      </c>
      <c r="DO15" s="19">
        <v>3758749.1583030322</v>
      </c>
      <c r="DP15" s="19">
        <v>3660590.7466975707</v>
      </c>
      <c r="DQ15" s="19">
        <v>3108860.9323143312</v>
      </c>
      <c r="DR15" s="19">
        <v>3757137.1583030322</v>
      </c>
      <c r="DS15" s="19">
        <v>3667065.2304546325</v>
      </c>
      <c r="DT15" s="19">
        <v>4014246.5983274211</v>
      </c>
      <c r="DU15" s="19">
        <v>4034895.7056720541</v>
      </c>
    </row>
    <row r="16" spans="1:125" x14ac:dyDescent="0.25">
      <c r="A16" t="s">
        <v>45</v>
      </c>
      <c r="C16" s="12">
        <v>8786666.6666666642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6579166.666666666</v>
      </c>
      <c r="Q16" s="13">
        <v>630714.2857142858</v>
      </c>
      <c r="R16" s="13">
        <v>525595.23809523811</v>
      </c>
      <c r="S16" s="13">
        <v>420476.19047619047</v>
      </c>
      <c r="T16" s="13">
        <v>315357.14285714278</v>
      </c>
      <c r="U16" s="13">
        <v>210238.09523809515</v>
      </c>
      <c r="V16" s="13">
        <v>105119.04761904753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13">
        <v>0</v>
      </c>
      <c r="BY16" s="13">
        <v>0</v>
      </c>
      <c r="BZ16" s="13">
        <v>0</v>
      </c>
      <c r="CA16" s="13">
        <v>0</v>
      </c>
      <c r="CB16" s="13">
        <v>0</v>
      </c>
      <c r="CC16" s="13">
        <v>0</v>
      </c>
      <c r="CD16" s="13">
        <v>0</v>
      </c>
      <c r="CE16" s="13">
        <v>0</v>
      </c>
      <c r="CF16" s="13">
        <v>0</v>
      </c>
      <c r="CG16" s="13">
        <v>0</v>
      </c>
      <c r="CH16" s="13">
        <v>0</v>
      </c>
      <c r="CI16" s="13">
        <v>0</v>
      </c>
      <c r="CJ16" s="13">
        <v>0</v>
      </c>
      <c r="CK16" s="13">
        <v>0</v>
      </c>
      <c r="CL16" s="13">
        <v>0</v>
      </c>
      <c r="CM16" s="13">
        <v>0</v>
      </c>
      <c r="CN16" s="13">
        <v>0</v>
      </c>
      <c r="CO16" s="13">
        <v>0</v>
      </c>
      <c r="CP16" s="13">
        <v>0</v>
      </c>
      <c r="CQ16" s="13">
        <v>0</v>
      </c>
      <c r="CR16" s="13">
        <v>0</v>
      </c>
      <c r="CS16" s="13">
        <v>0</v>
      </c>
      <c r="CT16" s="13">
        <v>0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0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  <c r="DT16" s="13">
        <v>0</v>
      </c>
      <c r="DU16" s="13">
        <v>0</v>
      </c>
    </row>
    <row r="17" spans="1:125" x14ac:dyDescent="0.25">
      <c r="A17" t="s">
        <v>131</v>
      </c>
      <c r="C17" s="12">
        <v>294720601.0385434</v>
      </c>
      <c r="D17" s="13">
        <v>-84559.322033898308</v>
      </c>
      <c r="E17" s="13">
        <v>0</v>
      </c>
      <c r="F17" s="13">
        <v>0</v>
      </c>
      <c r="G17" s="13">
        <v>0</v>
      </c>
      <c r="H17" s="13">
        <v>0</v>
      </c>
      <c r="I17" s="13">
        <v>-28166.666666666672</v>
      </c>
      <c r="J17" s="13">
        <v>-28166.666666666672</v>
      </c>
      <c r="K17" s="13">
        <v>-28166.666666666672</v>
      </c>
      <c r="L17" s="13">
        <v>-46491.198446327689</v>
      </c>
      <c r="M17" s="13">
        <v>1181176.9001883236</v>
      </c>
      <c r="N17" s="13">
        <v>1829453.1261770241</v>
      </c>
      <c r="O17" s="13">
        <v>1627839.3682321091</v>
      </c>
      <c r="P17" s="13">
        <v>-4591889.9020715617</v>
      </c>
      <c r="Q17" s="13">
        <v>1377211.5862254514</v>
      </c>
      <c r="R17" s="13">
        <v>1095973.5278715526</v>
      </c>
      <c r="S17" s="13">
        <v>1565188.5741189143</v>
      </c>
      <c r="T17" s="13">
        <v>1690956.7290825946</v>
      </c>
      <c r="U17" s="13">
        <v>1431063.4011131297</v>
      </c>
      <c r="V17" s="13">
        <v>1878933.7169760573</v>
      </c>
      <c r="W17" s="13">
        <v>2004701.8719397373</v>
      </c>
      <c r="X17" s="13">
        <v>1647775.9801082872</v>
      </c>
      <c r="Y17" s="13">
        <v>1354813.6459510368</v>
      </c>
      <c r="Z17" s="13">
        <v>2003089.8719397373</v>
      </c>
      <c r="AA17" s="13">
        <v>1654250.4638653495</v>
      </c>
      <c r="AB17" s="13">
        <v>2169917.7476459523</v>
      </c>
      <c r="AC17" s="13">
        <v>2190566.8549905848</v>
      </c>
      <c r="AD17" s="13">
        <v>1849813.9306732588</v>
      </c>
      <c r="AE17" s="13">
        <v>2168305.7476459523</v>
      </c>
      <c r="AF17" s="13">
        <v>2188954.8549905848</v>
      </c>
      <c r="AG17" s="13">
        <v>1856288.4144303212</v>
      </c>
      <c r="AH17" s="13">
        <v>2166693.7476459523</v>
      </c>
      <c r="AI17" s="13">
        <v>2187342.8549905848</v>
      </c>
      <c r="AJ17" s="13">
        <v>1862762.8981873835</v>
      </c>
      <c r="AK17" s="13">
        <v>1537454.6290018843</v>
      </c>
      <c r="AL17" s="13">
        <v>2185730.8549905848</v>
      </c>
      <c r="AM17" s="13">
        <v>1869237.3819444454</v>
      </c>
      <c r="AN17" s="13">
        <v>2362013.179849342</v>
      </c>
      <c r="AO17" s="13">
        <v>2382662.2871939745</v>
      </c>
      <c r="AP17" s="13">
        <v>2074255.2979048975</v>
      </c>
      <c r="AQ17" s="13">
        <v>2360401.179849342</v>
      </c>
      <c r="AR17" s="13">
        <v>2381050.2871939745</v>
      </c>
      <c r="AS17" s="13">
        <v>2080729.7816619594</v>
      </c>
      <c r="AT17" s="13">
        <v>2358789.179849342</v>
      </c>
      <c r="AU17" s="13">
        <v>2379438.2871939745</v>
      </c>
      <c r="AV17" s="13">
        <v>2087204.2654190217</v>
      </c>
      <c r="AW17" s="13">
        <v>1729550.061205274</v>
      </c>
      <c r="AX17" s="13">
        <v>2377826.2871939745</v>
      </c>
      <c r="AY17" s="13">
        <v>2093678.7491760836</v>
      </c>
      <c r="AZ17" s="13">
        <v>2564035.7836629045</v>
      </c>
      <c r="BA17" s="13">
        <v>2584684.891007537</v>
      </c>
      <c r="BB17" s="13">
        <v>2308623.8367467085</v>
      </c>
      <c r="BC17" s="13">
        <v>2562423.7836629045</v>
      </c>
      <c r="BD17" s="13">
        <v>2583072.891007537</v>
      </c>
      <c r="BE17" s="13">
        <v>2315098.3205037704</v>
      </c>
      <c r="BF17" s="13">
        <v>2560811.7836629045</v>
      </c>
      <c r="BG17" s="13">
        <v>2581460.891007537</v>
      </c>
      <c r="BH17" s="13">
        <v>2321572.8042608327</v>
      </c>
      <c r="BI17" s="13">
        <v>1931572.6650188365</v>
      </c>
      <c r="BJ17" s="13">
        <v>2579848.891007537</v>
      </c>
      <c r="BK17" s="13">
        <v>2328047.2880178946</v>
      </c>
      <c r="BL17" s="13">
        <v>2776481.9176671398</v>
      </c>
      <c r="BM17" s="13">
        <v>2797131.0250117723</v>
      </c>
      <c r="BN17" s="13">
        <v>2553415.9057791922</v>
      </c>
      <c r="BO17" s="13">
        <v>2774869.9176671398</v>
      </c>
      <c r="BP17" s="13">
        <v>2795519.0250117723</v>
      </c>
      <c r="BQ17" s="13">
        <v>2559890.3895362541</v>
      </c>
      <c r="BR17" s="13">
        <v>2773257.9176671398</v>
      </c>
      <c r="BS17" s="13">
        <v>2793907.0250117723</v>
      </c>
      <c r="BT17" s="13">
        <v>2566364.8732933165</v>
      </c>
      <c r="BU17" s="13">
        <v>2144018.7990230718</v>
      </c>
      <c r="BV17" s="13">
        <v>2792295.0250117723</v>
      </c>
      <c r="BW17" s="13">
        <v>2572839.3570503783</v>
      </c>
      <c r="BX17" s="13">
        <v>2999872.7583715883</v>
      </c>
      <c r="BY17" s="13">
        <v>3020521.8657162208</v>
      </c>
      <c r="BZ17" s="13">
        <v>2809152.6815118887</v>
      </c>
      <c r="CA17" s="13">
        <v>2998260.7583715883</v>
      </c>
      <c r="CB17" s="13">
        <v>3018909.8657162208</v>
      </c>
      <c r="CC17" s="13">
        <v>2815627.1652689511</v>
      </c>
      <c r="CD17" s="13">
        <v>2996648.7583715883</v>
      </c>
      <c r="CE17" s="13">
        <v>3017297.8657162208</v>
      </c>
      <c r="CF17" s="13">
        <v>2822101.6490260134</v>
      </c>
      <c r="CG17" s="13">
        <v>2367409.6397275203</v>
      </c>
      <c r="CH17" s="13">
        <v>3015685.8657162208</v>
      </c>
      <c r="CI17" s="13">
        <v>2828576.1327830753</v>
      </c>
      <c r="CJ17" s="13">
        <v>3234755.5411112569</v>
      </c>
      <c r="CK17" s="13">
        <v>3255404.6484558899</v>
      </c>
      <c r="CL17" s="13">
        <v>3076381.3992798068</v>
      </c>
      <c r="CM17" s="13">
        <v>3233143.5411112574</v>
      </c>
      <c r="CN17" s="13">
        <v>3253792.6484558899</v>
      </c>
      <c r="CO17" s="13">
        <v>3082855.8830368691</v>
      </c>
      <c r="CP17" s="13">
        <v>3231531.5411112574</v>
      </c>
      <c r="CQ17" s="13">
        <v>3252180.6484558899</v>
      </c>
      <c r="CR17" s="13">
        <v>3089330.366793931</v>
      </c>
      <c r="CS17" s="13">
        <v>2602292.4224671894</v>
      </c>
      <c r="CT17" s="13">
        <v>3250568.6484558899</v>
      </c>
      <c r="CU17" s="13">
        <v>3095804.8505509933</v>
      </c>
      <c r="CV17" s="13">
        <v>3481704.8629879211</v>
      </c>
      <c r="CW17" s="13">
        <v>3502353.9703325536</v>
      </c>
      <c r="CX17" s="13">
        <v>3355676.6561847189</v>
      </c>
      <c r="CY17" s="13">
        <v>3480092.8629879211</v>
      </c>
      <c r="CZ17" s="13">
        <v>3500741.9703325536</v>
      </c>
      <c r="DA17" s="13">
        <v>3362151.1399417813</v>
      </c>
      <c r="DB17" s="13">
        <v>3478480.8629879211</v>
      </c>
      <c r="DC17" s="13">
        <v>3499129.9703325536</v>
      </c>
      <c r="DD17" s="13">
        <v>3368625.6236988436</v>
      </c>
      <c r="DE17" s="13">
        <v>2849241.7443438531</v>
      </c>
      <c r="DF17" s="13">
        <v>3497517.9703325536</v>
      </c>
      <c r="DG17" s="13">
        <v>3375100.107455906</v>
      </c>
      <c r="DH17" s="13">
        <v>3741324.0509583992</v>
      </c>
      <c r="DI17" s="13">
        <v>3761973.1583030322</v>
      </c>
      <c r="DJ17" s="13">
        <v>3647641.779183446</v>
      </c>
      <c r="DK17" s="13">
        <v>3739712.0509583992</v>
      </c>
      <c r="DL17" s="13">
        <v>3760361.1583030322</v>
      </c>
      <c r="DM17" s="13">
        <v>3654116.2629405083</v>
      </c>
      <c r="DN17" s="13">
        <v>3738100.0509583992</v>
      </c>
      <c r="DO17" s="13">
        <v>3758749.1583030322</v>
      </c>
      <c r="DP17" s="13">
        <v>3660590.7466975707</v>
      </c>
      <c r="DQ17" s="13">
        <v>3108860.9323143312</v>
      </c>
      <c r="DR17" s="13">
        <v>3757137.1583030322</v>
      </c>
      <c r="DS17" s="13">
        <v>3667065.2304546325</v>
      </c>
      <c r="DT17" s="13">
        <v>4014246.5983274211</v>
      </c>
      <c r="DU17" s="13">
        <v>4034895.7056720541</v>
      </c>
    </row>
    <row r="18" spans="1:125" x14ac:dyDescent="0.25">
      <c r="A18" t="s">
        <v>12</v>
      </c>
      <c r="B18" s="82">
        <v>0.2</v>
      </c>
      <c r="C18" s="12">
        <v>58944120.207708687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193125.27594161953</v>
      </c>
      <c r="N18" s="13">
        <v>365890.62523540482</v>
      </c>
      <c r="O18" s="13">
        <v>325567.87364642194</v>
      </c>
      <c r="P18" s="13">
        <v>0</v>
      </c>
      <c r="Q18" s="13">
        <v>0</v>
      </c>
      <c r="R18" s="13">
        <v>0</v>
      </c>
      <c r="S18" s="13">
        <v>0</v>
      </c>
      <c r="T18" s="13">
        <v>227488.10304539022</v>
      </c>
      <c r="U18" s="13">
        <v>286212.68022262608</v>
      </c>
      <c r="V18" s="13">
        <v>375786.74339521141</v>
      </c>
      <c r="W18" s="13">
        <v>400940.37438794761</v>
      </c>
      <c r="X18" s="13">
        <v>329555.19602165744</v>
      </c>
      <c r="Y18" s="13">
        <v>270962.72919020709</v>
      </c>
      <c r="Z18" s="13">
        <v>400617.97438794747</v>
      </c>
      <c r="AA18" s="13">
        <v>330850.09277307056</v>
      </c>
      <c r="AB18" s="13">
        <v>433983.54952919018</v>
      </c>
      <c r="AC18" s="13">
        <v>438113.37099811621</v>
      </c>
      <c r="AD18" s="13">
        <v>369962.78613465279</v>
      </c>
      <c r="AE18" s="13">
        <v>433661.1495291898</v>
      </c>
      <c r="AF18" s="13">
        <v>437790.97099811677</v>
      </c>
      <c r="AG18" s="13">
        <v>371257.68288606405</v>
      </c>
      <c r="AH18" s="13">
        <v>433338.74952919036</v>
      </c>
      <c r="AI18" s="13">
        <v>437468.57099811733</v>
      </c>
      <c r="AJ18" s="13">
        <v>372552.57963747717</v>
      </c>
      <c r="AK18" s="13">
        <v>307490.92580037657</v>
      </c>
      <c r="AL18" s="13">
        <v>437146.17099811789</v>
      </c>
      <c r="AM18" s="13">
        <v>373847.47638888936</v>
      </c>
      <c r="AN18" s="13">
        <v>472402.63596986793</v>
      </c>
      <c r="AO18" s="13">
        <v>476532.4574387949</v>
      </c>
      <c r="AP18" s="13">
        <v>414851.05958097987</v>
      </c>
      <c r="AQ18" s="13">
        <v>472080.23596986756</v>
      </c>
      <c r="AR18" s="13">
        <v>476210.05743879639</v>
      </c>
      <c r="AS18" s="13">
        <v>416145.95633239113</v>
      </c>
      <c r="AT18" s="13">
        <v>471757.83596986905</v>
      </c>
      <c r="AU18" s="13">
        <v>475887.65743879415</v>
      </c>
      <c r="AV18" s="13">
        <v>417440.85308380425</v>
      </c>
      <c r="AW18" s="13">
        <v>345910.01224105619</v>
      </c>
      <c r="AX18" s="13">
        <v>475565.25743879378</v>
      </c>
      <c r="AY18" s="13">
        <v>418735.74983521737</v>
      </c>
      <c r="AZ18" s="13">
        <v>512807.15673257969</v>
      </c>
      <c r="BA18" s="13">
        <v>516936.97820150852</v>
      </c>
      <c r="BB18" s="13">
        <v>461724.76734934188</v>
      </c>
      <c r="BC18" s="13">
        <v>512484.75673258118</v>
      </c>
      <c r="BD18" s="13">
        <v>516614.57820150815</v>
      </c>
      <c r="BE18" s="13">
        <v>463019.66410075314</v>
      </c>
      <c r="BF18" s="13">
        <v>512162.35673258081</v>
      </c>
      <c r="BG18" s="13">
        <v>516292.17820150778</v>
      </c>
      <c r="BH18" s="13">
        <v>464314.56085216627</v>
      </c>
      <c r="BI18" s="13">
        <v>386314.53300376981</v>
      </c>
      <c r="BJ18" s="13">
        <v>515969.77820150927</v>
      </c>
      <c r="BK18" s="13">
        <v>465609.45760357752</v>
      </c>
      <c r="BL18" s="13">
        <v>555296.38353342935</v>
      </c>
      <c r="BM18" s="13">
        <v>559426.20500235632</v>
      </c>
      <c r="BN18" s="13">
        <v>510683.18115583807</v>
      </c>
      <c r="BO18" s="13">
        <v>554973.98353342712</v>
      </c>
      <c r="BP18" s="13">
        <v>559103.80500235781</v>
      </c>
      <c r="BQ18" s="13">
        <v>511978.07790724933</v>
      </c>
      <c r="BR18" s="13">
        <v>554651.58353342861</v>
      </c>
      <c r="BS18" s="13">
        <v>558781.40500235558</v>
      </c>
      <c r="BT18" s="13">
        <v>513272.97465866059</v>
      </c>
      <c r="BU18" s="13">
        <v>428803.75980461761</v>
      </c>
      <c r="BV18" s="13">
        <v>558459.00500235334</v>
      </c>
      <c r="BW18" s="13">
        <v>514567.87141007558</v>
      </c>
      <c r="BX18" s="13">
        <v>599974.55167431757</v>
      </c>
      <c r="BY18" s="13">
        <v>604104.37314324826</v>
      </c>
      <c r="BZ18" s="13">
        <v>561830.53630237654</v>
      </c>
      <c r="CA18" s="13">
        <v>599652.15167431906</v>
      </c>
      <c r="CB18" s="13">
        <v>603781.9731432423</v>
      </c>
      <c r="CC18" s="13">
        <v>563125.43305379152</v>
      </c>
      <c r="CD18" s="13">
        <v>599329.75167431682</v>
      </c>
      <c r="CE18" s="13">
        <v>603459.57314324379</v>
      </c>
      <c r="CF18" s="13">
        <v>564420.32980520278</v>
      </c>
      <c r="CG18" s="13">
        <v>473481.92794550583</v>
      </c>
      <c r="CH18" s="13">
        <v>603137.17314324528</v>
      </c>
      <c r="CI18" s="13">
        <v>565715.22655661777</v>
      </c>
      <c r="CJ18" s="13">
        <v>646951.1082222499</v>
      </c>
      <c r="CK18" s="13">
        <v>651080.92969117686</v>
      </c>
      <c r="CL18" s="13">
        <v>615276.27985595912</v>
      </c>
      <c r="CM18" s="13">
        <v>646628.70822225511</v>
      </c>
      <c r="CN18" s="13">
        <v>650758.52969117463</v>
      </c>
      <c r="CO18" s="13">
        <v>616571.17660737783</v>
      </c>
      <c r="CP18" s="13">
        <v>646306.3082222566</v>
      </c>
      <c r="CQ18" s="13">
        <v>650436.12969117612</v>
      </c>
      <c r="CR18" s="13">
        <v>617866.07335878164</v>
      </c>
      <c r="CS18" s="13">
        <v>520458.48449344188</v>
      </c>
      <c r="CT18" s="13">
        <v>650113.72969117761</v>
      </c>
      <c r="CU18" s="13">
        <v>619160.97011020035</v>
      </c>
      <c r="CV18" s="13">
        <v>696340.97259758413</v>
      </c>
      <c r="CW18" s="13">
        <v>700470.79406651109</v>
      </c>
      <c r="CX18" s="13">
        <v>671135.33123695105</v>
      </c>
      <c r="CY18" s="13">
        <v>696018.57259758562</v>
      </c>
      <c r="CZ18" s="13">
        <v>700148.39406651258</v>
      </c>
      <c r="DA18" s="13">
        <v>672430.22798835486</v>
      </c>
      <c r="DB18" s="13">
        <v>695696.17259758711</v>
      </c>
      <c r="DC18" s="13">
        <v>699825.99406651407</v>
      </c>
      <c r="DD18" s="13">
        <v>673725.12473976612</v>
      </c>
      <c r="DE18" s="13">
        <v>569848.34886877239</v>
      </c>
      <c r="DF18" s="13">
        <v>699503.59406650811</v>
      </c>
      <c r="DG18" s="13">
        <v>675020.02149118483</v>
      </c>
      <c r="DH18" s="13">
        <v>748264.81019167602</v>
      </c>
      <c r="DI18" s="13">
        <v>752394.63166060299</v>
      </c>
      <c r="DJ18" s="13">
        <v>729528.35583668947</v>
      </c>
      <c r="DK18" s="13">
        <v>747942.41019168496</v>
      </c>
      <c r="DL18" s="13">
        <v>752072.23166060448</v>
      </c>
      <c r="DM18" s="13">
        <v>730823.25258809328</v>
      </c>
      <c r="DN18" s="13">
        <v>747620.010191679</v>
      </c>
      <c r="DO18" s="13">
        <v>751749.83166060597</v>
      </c>
      <c r="DP18" s="13">
        <v>732118.14933951199</v>
      </c>
      <c r="DQ18" s="13">
        <v>621772.18646286428</v>
      </c>
      <c r="DR18" s="13">
        <v>751427.43166060746</v>
      </c>
      <c r="DS18" s="13">
        <v>733413.04609092325</v>
      </c>
      <c r="DT18" s="13">
        <v>802849.31966547668</v>
      </c>
      <c r="DU18" s="13">
        <v>806979.1411344111</v>
      </c>
    </row>
    <row r="19" spans="1:125" x14ac:dyDescent="0.25">
      <c r="A19" s="81" t="s">
        <v>46</v>
      </c>
      <c r="B19" s="21"/>
      <c r="C19" s="19">
        <v>235776480.83083469</v>
      </c>
      <c r="D19" s="19">
        <v>-84559.322033898308</v>
      </c>
      <c r="E19" s="19">
        <v>0</v>
      </c>
      <c r="F19" s="19">
        <v>0</v>
      </c>
      <c r="G19" s="19">
        <v>0</v>
      </c>
      <c r="H19" s="19">
        <v>0</v>
      </c>
      <c r="I19" s="19">
        <v>-28166.666666666672</v>
      </c>
      <c r="J19" s="19">
        <v>-28166.666666666672</v>
      </c>
      <c r="K19" s="19">
        <v>-28166.666666666672</v>
      </c>
      <c r="L19" s="19">
        <v>-46491.198446327689</v>
      </c>
      <c r="M19" s="19">
        <v>988051.62424670404</v>
      </c>
      <c r="N19" s="19">
        <v>1463562.5009416193</v>
      </c>
      <c r="O19" s="19">
        <v>1302271.4945856873</v>
      </c>
      <c r="P19" s="19">
        <v>-4591889.9020715617</v>
      </c>
      <c r="Q19" s="19">
        <v>1377211.5862254514</v>
      </c>
      <c r="R19" s="19">
        <v>1095973.5278715526</v>
      </c>
      <c r="S19" s="19">
        <v>1565188.5741189143</v>
      </c>
      <c r="T19" s="19">
        <v>1463468.6260372044</v>
      </c>
      <c r="U19" s="19">
        <v>1144850.7208905036</v>
      </c>
      <c r="V19" s="19">
        <v>1503146.9735808459</v>
      </c>
      <c r="W19" s="19">
        <v>1603761.4975517897</v>
      </c>
      <c r="X19" s="19">
        <v>1318220.7840866297</v>
      </c>
      <c r="Y19" s="19">
        <v>1083850.9167608297</v>
      </c>
      <c r="Z19" s="19">
        <v>1602471.8975517899</v>
      </c>
      <c r="AA19" s="19">
        <v>1323400.371092279</v>
      </c>
      <c r="AB19" s="19">
        <v>1735934.1981167621</v>
      </c>
      <c r="AC19" s="19">
        <v>1752453.4839924686</v>
      </c>
      <c r="AD19" s="19">
        <v>1479851.1445386061</v>
      </c>
      <c r="AE19" s="19">
        <v>1734644.5981167625</v>
      </c>
      <c r="AF19" s="19">
        <v>1751163.883992468</v>
      </c>
      <c r="AG19" s="19">
        <v>1485030.7315442571</v>
      </c>
      <c r="AH19" s="19">
        <v>1733354.9981167619</v>
      </c>
      <c r="AI19" s="19">
        <v>1749874.2839924674</v>
      </c>
      <c r="AJ19" s="19">
        <v>1490210.3185499064</v>
      </c>
      <c r="AK19" s="19">
        <v>1229963.7032015077</v>
      </c>
      <c r="AL19" s="19">
        <v>1748584.6839924669</v>
      </c>
      <c r="AM19" s="19">
        <v>1495389.9055555561</v>
      </c>
      <c r="AN19" s="19">
        <v>1889610.543879474</v>
      </c>
      <c r="AO19" s="19">
        <v>1906129.8297551796</v>
      </c>
      <c r="AP19" s="19">
        <v>1659404.2383239176</v>
      </c>
      <c r="AQ19" s="19">
        <v>1888320.9438794744</v>
      </c>
      <c r="AR19" s="19">
        <v>1904840.2297551781</v>
      </c>
      <c r="AS19" s="19">
        <v>1664583.8253295682</v>
      </c>
      <c r="AT19" s="19">
        <v>1887031.3438794729</v>
      </c>
      <c r="AU19" s="19">
        <v>1903550.6297551803</v>
      </c>
      <c r="AV19" s="19">
        <v>1669763.4123352175</v>
      </c>
      <c r="AW19" s="19">
        <v>1383640.0489642178</v>
      </c>
      <c r="AX19" s="19">
        <v>1902261.0297551807</v>
      </c>
      <c r="AY19" s="19">
        <v>1674942.9993408662</v>
      </c>
      <c r="AZ19" s="19">
        <v>2051228.6269303248</v>
      </c>
      <c r="BA19" s="19">
        <v>2067747.9128060285</v>
      </c>
      <c r="BB19" s="19">
        <v>1846899.0693973666</v>
      </c>
      <c r="BC19" s="19">
        <v>2049939.0269303233</v>
      </c>
      <c r="BD19" s="19">
        <v>2066458.3128060289</v>
      </c>
      <c r="BE19" s="19">
        <v>1852078.6564030172</v>
      </c>
      <c r="BF19" s="19">
        <v>2048649.4269303237</v>
      </c>
      <c r="BG19" s="19">
        <v>2065168.7128060292</v>
      </c>
      <c r="BH19" s="19">
        <v>1857258.2434086665</v>
      </c>
      <c r="BI19" s="19">
        <v>1545258.1320150667</v>
      </c>
      <c r="BJ19" s="19">
        <v>2063879.1128060278</v>
      </c>
      <c r="BK19" s="19">
        <v>1862437.8304143171</v>
      </c>
      <c r="BL19" s="19">
        <v>2221185.5341337104</v>
      </c>
      <c r="BM19" s="19">
        <v>2237704.820009416</v>
      </c>
      <c r="BN19" s="19">
        <v>2042732.7246233542</v>
      </c>
      <c r="BO19" s="19">
        <v>2219895.9341337127</v>
      </c>
      <c r="BP19" s="19">
        <v>2236415.2200094145</v>
      </c>
      <c r="BQ19" s="19">
        <v>2047912.3116290048</v>
      </c>
      <c r="BR19" s="19">
        <v>2218606.3341337112</v>
      </c>
      <c r="BS19" s="19">
        <v>2235125.6200094167</v>
      </c>
      <c r="BT19" s="19">
        <v>2053091.8986346559</v>
      </c>
      <c r="BU19" s="19">
        <v>1715215.0392184542</v>
      </c>
      <c r="BV19" s="19">
        <v>2233836.0200094189</v>
      </c>
      <c r="BW19" s="19">
        <v>2058271.4856403028</v>
      </c>
      <c r="BX19" s="19">
        <v>2399898.2066972707</v>
      </c>
      <c r="BY19" s="19">
        <v>2416417.4925729726</v>
      </c>
      <c r="BZ19" s="19">
        <v>2247322.1452095122</v>
      </c>
      <c r="CA19" s="19">
        <v>2398608.6066972692</v>
      </c>
      <c r="CB19" s="19">
        <v>2415127.8925729785</v>
      </c>
      <c r="CC19" s="19">
        <v>2252501.7322151596</v>
      </c>
      <c r="CD19" s="19">
        <v>2397319.0066972715</v>
      </c>
      <c r="CE19" s="19">
        <v>2413838.292572977</v>
      </c>
      <c r="CF19" s="19">
        <v>2257681.3192208107</v>
      </c>
      <c r="CG19" s="19">
        <v>1893927.7117820145</v>
      </c>
      <c r="CH19" s="19">
        <v>2412548.6925729755</v>
      </c>
      <c r="CI19" s="19">
        <v>2262860.9062264576</v>
      </c>
      <c r="CJ19" s="19">
        <v>2587804.432889007</v>
      </c>
      <c r="CK19" s="19">
        <v>2604323.718764713</v>
      </c>
      <c r="CL19" s="19">
        <v>2461105.1194238476</v>
      </c>
      <c r="CM19" s="19">
        <v>2586514.8328890023</v>
      </c>
      <c r="CN19" s="19">
        <v>2603034.1187647153</v>
      </c>
      <c r="CO19" s="19">
        <v>2466284.7064294913</v>
      </c>
      <c r="CP19" s="19">
        <v>2585225.2328890008</v>
      </c>
      <c r="CQ19" s="19">
        <v>2601744.5187647138</v>
      </c>
      <c r="CR19" s="19">
        <v>2471464.2934351494</v>
      </c>
      <c r="CS19" s="19">
        <v>2081833.9379737475</v>
      </c>
      <c r="CT19" s="19">
        <v>2600454.9187647123</v>
      </c>
      <c r="CU19" s="19">
        <v>2476643.880440793</v>
      </c>
      <c r="CV19" s="19">
        <v>2785363.890390337</v>
      </c>
      <c r="CW19" s="19">
        <v>2801883.1762660425</v>
      </c>
      <c r="CX19" s="19">
        <v>2684541.3249477679</v>
      </c>
      <c r="CY19" s="19">
        <v>2784074.2903903355</v>
      </c>
      <c r="CZ19" s="19">
        <v>2800593.576266041</v>
      </c>
      <c r="DA19" s="19">
        <v>2689720.9119534264</v>
      </c>
      <c r="DB19" s="19">
        <v>2782784.690390334</v>
      </c>
      <c r="DC19" s="19">
        <v>2799303.9762660395</v>
      </c>
      <c r="DD19" s="19">
        <v>2694900.4989590775</v>
      </c>
      <c r="DE19" s="19">
        <v>2279393.3954750807</v>
      </c>
      <c r="DF19" s="19">
        <v>2798014.3762660455</v>
      </c>
      <c r="DG19" s="19">
        <v>2700080.0859647212</v>
      </c>
      <c r="DH19" s="19">
        <v>2993059.2407667232</v>
      </c>
      <c r="DI19" s="19">
        <v>3009578.5266424292</v>
      </c>
      <c r="DJ19" s="19">
        <v>2918113.4233467565</v>
      </c>
      <c r="DK19" s="19">
        <v>2991769.6407667142</v>
      </c>
      <c r="DL19" s="19">
        <v>3008288.9266424277</v>
      </c>
      <c r="DM19" s="19">
        <v>2923293.010352415</v>
      </c>
      <c r="DN19" s="19">
        <v>2990480.0407667202</v>
      </c>
      <c r="DO19" s="19">
        <v>3006999.3266424262</v>
      </c>
      <c r="DP19" s="19">
        <v>2928472.5973580587</v>
      </c>
      <c r="DQ19" s="19">
        <v>2487088.7458514669</v>
      </c>
      <c r="DR19" s="19">
        <v>3005709.7266424247</v>
      </c>
      <c r="DS19" s="19">
        <v>2933652.1843637093</v>
      </c>
      <c r="DT19" s="19">
        <v>3211397.2786619444</v>
      </c>
      <c r="DU19" s="19">
        <v>3227916.564537643</v>
      </c>
    </row>
    <row r="20" spans="1:125" x14ac:dyDescent="0.25">
      <c r="C20" s="1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</row>
    <row r="21" spans="1:125" x14ac:dyDescent="0.25"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</row>
    <row r="22" spans="1:125" x14ac:dyDescent="0.25">
      <c r="A22" s="95" t="s">
        <v>177</v>
      </c>
      <c r="C22" s="1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</row>
    <row r="23" spans="1:125" x14ac:dyDescent="0.25">
      <c r="A23" s="160" t="s">
        <v>39</v>
      </c>
      <c r="B23" s="207"/>
      <c r="C23" s="208" t="s">
        <v>1</v>
      </c>
      <c r="D23" s="209">
        <v>2014</v>
      </c>
      <c r="E23" s="209">
        <v>2015</v>
      </c>
      <c r="F23" s="209">
        <v>2016</v>
      </c>
      <c r="G23" s="209">
        <v>2017</v>
      </c>
      <c r="H23" s="209">
        <v>2018</v>
      </c>
      <c r="I23" s="209">
        <v>2019</v>
      </c>
      <c r="J23" s="209">
        <v>2020</v>
      </c>
      <c r="K23" s="209">
        <v>2021</v>
      </c>
      <c r="L23" s="209">
        <v>2022</v>
      </c>
      <c r="M23" s="209">
        <v>2023</v>
      </c>
      <c r="N23" s="210">
        <v>2024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</row>
    <row r="24" spans="1:125" x14ac:dyDescent="0.25">
      <c r="A24" s="11" t="s">
        <v>40</v>
      </c>
      <c r="C24" s="131">
        <f>SUM(D24:DU24)</f>
        <v>2368.606456646366</v>
      </c>
      <c r="D24" s="120">
        <f>SUMIF($D$2:$DU$2,"="&amp;D$23,$D4:$DU4)/1000000</f>
        <v>0</v>
      </c>
      <c r="E24" s="120">
        <f t="shared" ref="E24:N25" si="0">SUMIF($D$2:$DU$2,"="&amp;E$23,$D4:$DU4)/1000000</f>
        <v>83.199152542372886</v>
      </c>
      <c r="F24" s="120">
        <f t="shared" si="0"/>
        <v>207.26377118644066</v>
      </c>
      <c r="G24" s="120">
        <f t="shared" si="0"/>
        <v>217.6269597457628</v>
      </c>
      <c r="H24" s="120">
        <f t="shared" si="0"/>
        <v>228.50830773305091</v>
      </c>
      <c r="I24" s="120">
        <f t="shared" si="0"/>
        <v>239.93372311970347</v>
      </c>
      <c r="J24" s="120">
        <f t="shared" si="0"/>
        <v>251.93040927568867</v>
      </c>
      <c r="K24" s="120">
        <f t="shared" si="0"/>
        <v>264.52692973947313</v>
      </c>
      <c r="L24" s="120">
        <f t="shared" si="0"/>
        <v>277.7532762264467</v>
      </c>
      <c r="M24" s="120">
        <f t="shared" si="0"/>
        <v>291.6409400377691</v>
      </c>
      <c r="N24" s="120">
        <f t="shared" si="0"/>
        <v>306.22298703965754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</row>
    <row r="25" spans="1:125" x14ac:dyDescent="0.25">
      <c r="A25" s="11" t="s">
        <v>129</v>
      </c>
      <c r="C25" s="131">
        <f t="shared" ref="C25:C39" si="1">SUM(D25:DU25)</f>
        <v>1922.2775383068754</v>
      </c>
      <c r="D25" s="120">
        <f>SUMIF($D$2:$DU$2,"="&amp;D$23,$D5:$DU5)/1000000</f>
        <v>0</v>
      </c>
      <c r="E25" s="120">
        <f t="shared" si="0"/>
        <v>68.220338983050851</v>
      </c>
      <c r="F25" s="120">
        <f t="shared" si="0"/>
        <v>169.63983050847463</v>
      </c>
      <c r="G25" s="120">
        <f t="shared" si="0"/>
        <v>177.71504237288141</v>
      </c>
      <c r="H25" s="120">
        <f t="shared" si="0"/>
        <v>186.19401483050854</v>
      </c>
      <c r="I25" s="120">
        <f t="shared" si="0"/>
        <v>195.09693591101694</v>
      </c>
      <c r="J25" s="120">
        <f t="shared" si="0"/>
        <v>204.44500304555086</v>
      </c>
      <c r="K25" s="120">
        <f t="shared" si="0"/>
        <v>214.2604735368115</v>
      </c>
      <c r="L25" s="120">
        <f t="shared" si="0"/>
        <v>224.56671755263517</v>
      </c>
      <c r="M25" s="120">
        <f t="shared" si="0"/>
        <v>235.38827376924993</v>
      </c>
      <c r="N25" s="120">
        <f t="shared" si="0"/>
        <v>246.75090779669557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</row>
    <row r="26" spans="1:125" x14ac:dyDescent="0.25">
      <c r="A26" s="20" t="s">
        <v>130</v>
      </c>
      <c r="B26" s="46"/>
      <c r="C26" s="201">
        <f t="shared" si="1"/>
        <v>446.32891833949043</v>
      </c>
      <c r="D26" s="201">
        <f>D24-D25</f>
        <v>0</v>
      </c>
      <c r="E26" s="201">
        <f>E24-E25</f>
        <v>14.978813559322035</v>
      </c>
      <c r="F26" s="201">
        <f t="shared" ref="F26:N26" si="2">F24-F25</f>
        <v>37.623940677966033</v>
      </c>
      <c r="G26" s="201">
        <f t="shared" si="2"/>
        <v>39.911917372881391</v>
      </c>
      <c r="H26" s="201">
        <f t="shared" si="2"/>
        <v>42.314292902542377</v>
      </c>
      <c r="I26" s="201">
        <f t="shared" si="2"/>
        <v>44.83678720868653</v>
      </c>
      <c r="J26" s="201">
        <f t="shared" si="2"/>
        <v>47.485406230137812</v>
      </c>
      <c r="K26" s="201">
        <f t="shared" si="2"/>
        <v>50.26645620266163</v>
      </c>
      <c r="L26" s="201">
        <f t="shared" si="2"/>
        <v>53.186558673811533</v>
      </c>
      <c r="M26" s="201">
        <f t="shared" si="2"/>
        <v>56.252666268519164</v>
      </c>
      <c r="N26" s="201">
        <f t="shared" si="2"/>
        <v>59.472079242961968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</row>
    <row r="27" spans="1:125" x14ac:dyDescent="0.25">
      <c r="A27" s="11" t="s">
        <v>2</v>
      </c>
      <c r="C27" s="131">
        <f t="shared" si="1"/>
        <v>40.377913333333332</v>
      </c>
      <c r="D27" s="120">
        <f>SUMIF($D$2:$DU$2,"="&amp;D$23,$D7:$DU7)/1000000</f>
        <v>0</v>
      </c>
      <c r="E27" s="120">
        <f t="shared" ref="E27:N27" si="3">SUMIF($D$2:$DU$2,"="&amp;E$23,$D7:$DU7)/1000000</f>
        <v>1.6415533333333334</v>
      </c>
      <c r="F27" s="120">
        <f t="shared" si="3"/>
        <v>3.9945360000000001</v>
      </c>
      <c r="G27" s="120">
        <f t="shared" si="3"/>
        <v>4.0719120000000002</v>
      </c>
      <c r="H27" s="120">
        <f t="shared" si="3"/>
        <v>4.1492880000000003</v>
      </c>
      <c r="I27" s="120">
        <f t="shared" si="3"/>
        <v>4.2266640000000004</v>
      </c>
      <c r="J27" s="120">
        <f t="shared" si="3"/>
        <v>4.3040399999999996</v>
      </c>
      <c r="K27" s="120">
        <f t="shared" si="3"/>
        <v>4.3814159999999998</v>
      </c>
      <c r="L27" s="120">
        <f t="shared" si="3"/>
        <v>4.4587919999999999</v>
      </c>
      <c r="M27" s="120">
        <f t="shared" si="3"/>
        <v>4.536168</v>
      </c>
      <c r="N27" s="120">
        <f t="shared" si="3"/>
        <v>4.6135439999999992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</row>
    <row r="28" spans="1:125" x14ac:dyDescent="0.25">
      <c r="A28" s="11" t="s">
        <v>124</v>
      </c>
      <c r="C28" s="131">
        <f t="shared" si="1"/>
        <v>38.315960451977411</v>
      </c>
      <c r="D28" s="120">
        <f>SUMIF($D$2:$DU$2,"="&amp;D$23,$D8:$DU8)/1000000</f>
        <v>0</v>
      </c>
      <c r="E28" s="120">
        <f t="shared" ref="E28:N34" si="4">SUMIF($D$2:$DU$2,"="&amp;E$23,$D8:$DU8)/1000000</f>
        <v>2.0520621468926556</v>
      </c>
      <c r="F28" s="120">
        <f t="shared" si="4"/>
        <v>4.029322033898306</v>
      </c>
      <c r="G28" s="120">
        <f t="shared" si="4"/>
        <v>4.029322033898306</v>
      </c>
      <c r="H28" s="120">
        <f t="shared" si="4"/>
        <v>4.029322033898306</v>
      </c>
      <c r="I28" s="120">
        <f t="shared" si="4"/>
        <v>4.029322033898306</v>
      </c>
      <c r="J28" s="120">
        <f t="shared" si="4"/>
        <v>4.029322033898306</v>
      </c>
      <c r="K28" s="120">
        <f t="shared" si="4"/>
        <v>4.029322033898306</v>
      </c>
      <c r="L28" s="120">
        <f t="shared" si="4"/>
        <v>4.029322033898306</v>
      </c>
      <c r="M28" s="120">
        <f t="shared" si="4"/>
        <v>4.029322033898306</v>
      </c>
      <c r="N28" s="120">
        <f t="shared" si="4"/>
        <v>4.029322033898306</v>
      </c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</row>
    <row r="29" spans="1:125" x14ac:dyDescent="0.25">
      <c r="A29" s="11" t="s">
        <v>11</v>
      </c>
      <c r="C29" s="131">
        <f t="shared" si="1"/>
        <v>8.5503893725101427</v>
      </c>
      <c r="D29" s="120">
        <f>SUMIF($D$2:$DU$2,"="&amp;D$23,$D9:$DU9)/1000000</f>
        <v>0</v>
      </c>
      <c r="E29" s="120">
        <f t="shared" si="4"/>
        <v>0.21940095639124296</v>
      </c>
      <c r="F29" s="120">
        <f t="shared" si="4"/>
        <v>1.4549854481339637</v>
      </c>
      <c r="G29" s="120">
        <f t="shared" si="4"/>
        <v>1.3123434613935974</v>
      </c>
      <c r="H29" s="120">
        <f t="shared" si="4"/>
        <v>1.1829597212806027</v>
      </c>
      <c r="I29" s="120">
        <f t="shared" si="4"/>
        <v>1.0535759811676086</v>
      </c>
      <c r="J29" s="120">
        <f t="shared" si="4"/>
        <v>0.92419224105461451</v>
      </c>
      <c r="K29" s="120">
        <f t="shared" si="4"/>
        <v>0.7948085009416207</v>
      </c>
      <c r="L29" s="120">
        <f t="shared" si="4"/>
        <v>0.66542476082862589</v>
      </c>
      <c r="M29" s="120">
        <f t="shared" si="4"/>
        <v>0.53604102071563109</v>
      </c>
      <c r="N29" s="120">
        <f t="shared" si="4"/>
        <v>0.40665728060263601</v>
      </c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</row>
    <row r="30" spans="1:125" x14ac:dyDescent="0.25">
      <c r="A30" s="20" t="s">
        <v>41</v>
      </c>
      <c r="B30" s="21"/>
      <c r="C30" s="201">
        <f t="shared" si="1"/>
        <v>359.08465518166952</v>
      </c>
      <c r="D30" s="201">
        <f>D26-SUM(D27:D29)</f>
        <v>0</v>
      </c>
      <c r="E30" s="201">
        <f t="shared" ref="E30:N30" si="5">E26-SUM(E27:E29)</f>
        <v>11.065797122704803</v>
      </c>
      <c r="F30" s="201">
        <f t="shared" si="5"/>
        <v>28.145097195933761</v>
      </c>
      <c r="G30" s="201">
        <f t="shared" si="5"/>
        <v>30.498339877589487</v>
      </c>
      <c r="H30" s="201">
        <f t="shared" si="5"/>
        <v>32.952723147363471</v>
      </c>
      <c r="I30" s="201">
        <f t="shared" si="5"/>
        <v>35.527225193620616</v>
      </c>
      <c r="J30" s="201">
        <f t="shared" si="5"/>
        <v>38.227851955184889</v>
      </c>
      <c r="K30" s="201">
        <f t="shared" si="5"/>
        <v>41.060909667821704</v>
      </c>
      <c r="L30" s="201">
        <f t="shared" si="5"/>
        <v>44.033019879084598</v>
      </c>
      <c r="M30" s="201">
        <f t="shared" si="5"/>
        <v>47.151135213905228</v>
      </c>
      <c r="N30" s="201">
        <f t="shared" si="5"/>
        <v>50.42255592846103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</row>
    <row r="31" spans="1:125" x14ac:dyDescent="0.25">
      <c r="A31" s="11" t="s">
        <v>42</v>
      </c>
      <c r="C31" s="131">
        <f t="shared" si="1"/>
        <v>0</v>
      </c>
      <c r="D31" s="120">
        <f>SUMIF($D$2:$DU$2,"="&amp;D$23,$D11:$DU11)/1000000</f>
        <v>0</v>
      </c>
      <c r="E31" s="120">
        <f t="shared" si="4"/>
        <v>0</v>
      </c>
      <c r="F31" s="120">
        <f t="shared" si="4"/>
        <v>0</v>
      </c>
      <c r="G31" s="120">
        <f t="shared" si="4"/>
        <v>0</v>
      </c>
      <c r="H31" s="120">
        <f t="shared" si="4"/>
        <v>0</v>
      </c>
      <c r="I31" s="120">
        <f t="shared" si="4"/>
        <v>0</v>
      </c>
      <c r="J31" s="120">
        <f t="shared" si="4"/>
        <v>0</v>
      </c>
      <c r="K31" s="120">
        <f t="shared" si="4"/>
        <v>0</v>
      </c>
      <c r="L31" s="120">
        <f t="shared" si="4"/>
        <v>0</v>
      </c>
      <c r="M31" s="120">
        <f t="shared" si="4"/>
        <v>0</v>
      </c>
      <c r="N31" s="120">
        <f t="shared" si="4"/>
        <v>0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</row>
    <row r="32" spans="1:125" x14ac:dyDescent="0.25">
      <c r="A32" s="11" t="s">
        <v>47</v>
      </c>
      <c r="C32" s="131">
        <f t="shared" si="1"/>
        <v>8.4559322033898307E-2</v>
      </c>
      <c r="D32" s="120">
        <f>SUMIF($D$2:$DU$2,"="&amp;D$23,$D12:$DU12)/1000000</f>
        <v>8.4559322033898307E-2</v>
      </c>
      <c r="E32" s="120">
        <f t="shared" si="4"/>
        <v>0</v>
      </c>
      <c r="F32" s="120">
        <f t="shared" si="4"/>
        <v>0</v>
      </c>
      <c r="G32" s="120">
        <f t="shared" si="4"/>
        <v>0</v>
      </c>
      <c r="H32" s="120">
        <f t="shared" si="4"/>
        <v>0</v>
      </c>
      <c r="I32" s="120">
        <f t="shared" si="4"/>
        <v>0</v>
      </c>
      <c r="J32" s="120">
        <f t="shared" si="4"/>
        <v>0</v>
      </c>
      <c r="K32" s="120">
        <f t="shared" si="4"/>
        <v>0</v>
      </c>
      <c r="L32" s="120">
        <f t="shared" si="4"/>
        <v>0</v>
      </c>
      <c r="M32" s="120">
        <f t="shared" si="4"/>
        <v>0</v>
      </c>
      <c r="N32" s="120">
        <f t="shared" si="4"/>
        <v>0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</row>
    <row r="33" spans="1:63" x14ac:dyDescent="0.25">
      <c r="A33" s="81" t="s">
        <v>43</v>
      </c>
      <c r="B33" s="21"/>
      <c r="C33" s="201">
        <f t="shared" si="1"/>
        <v>359.00009585963562</v>
      </c>
      <c r="D33" s="201">
        <f t="shared" ref="D33:N33" si="6">D30+D31-D32</f>
        <v>-8.4559322033898307E-2</v>
      </c>
      <c r="E33" s="201">
        <f t="shared" si="6"/>
        <v>11.065797122704803</v>
      </c>
      <c r="F33" s="201">
        <f t="shared" si="6"/>
        <v>28.145097195933761</v>
      </c>
      <c r="G33" s="201">
        <f t="shared" si="6"/>
        <v>30.498339877589487</v>
      </c>
      <c r="H33" s="201">
        <f t="shared" si="6"/>
        <v>32.952723147363471</v>
      </c>
      <c r="I33" s="201">
        <f t="shared" si="6"/>
        <v>35.527225193620616</v>
      </c>
      <c r="J33" s="201">
        <f t="shared" si="6"/>
        <v>38.227851955184889</v>
      </c>
      <c r="K33" s="201">
        <f t="shared" si="6"/>
        <v>41.060909667821704</v>
      </c>
      <c r="L33" s="201">
        <f t="shared" si="6"/>
        <v>44.033019879084598</v>
      </c>
      <c r="M33" s="201">
        <f t="shared" si="6"/>
        <v>47.151135213905228</v>
      </c>
      <c r="N33" s="201">
        <f t="shared" si="6"/>
        <v>50.42255592846103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</row>
    <row r="34" spans="1:63" x14ac:dyDescent="0.25">
      <c r="A34" t="s">
        <v>3</v>
      </c>
      <c r="C34" s="131">
        <f t="shared" si="1"/>
        <v>55.492828154425609</v>
      </c>
      <c r="D34" s="120">
        <f>SUMIF($D$2:$DU$2,"="&amp;D$23,$D14:$DU14)/1000000</f>
        <v>0</v>
      </c>
      <c r="E34" s="120">
        <f t="shared" si="4"/>
        <v>2.5631162900188325</v>
      </c>
      <c r="F34" s="120">
        <f t="shared" si="4"/>
        <v>5.8810790960451964</v>
      </c>
      <c r="G34" s="120">
        <f t="shared" si="4"/>
        <v>5.8810790960451964</v>
      </c>
      <c r="H34" s="120">
        <f t="shared" si="4"/>
        <v>5.8810790960451964</v>
      </c>
      <c r="I34" s="120">
        <f t="shared" si="4"/>
        <v>5.8810790960451964</v>
      </c>
      <c r="J34" s="120">
        <f t="shared" si="4"/>
        <v>5.8810790960451964</v>
      </c>
      <c r="K34" s="120">
        <f t="shared" si="4"/>
        <v>5.8810790960451964</v>
      </c>
      <c r="L34" s="120">
        <f t="shared" si="4"/>
        <v>5.8810790960451964</v>
      </c>
      <c r="M34" s="120">
        <f t="shared" si="4"/>
        <v>5.8810790960451964</v>
      </c>
      <c r="N34" s="120">
        <f t="shared" si="4"/>
        <v>5.8810790960451964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</row>
    <row r="35" spans="1:63" x14ac:dyDescent="0.25">
      <c r="A35" s="81" t="s">
        <v>44</v>
      </c>
      <c r="B35" s="21"/>
      <c r="C35" s="201">
        <f t="shared" si="1"/>
        <v>303.50726770521004</v>
      </c>
      <c r="D35" s="201">
        <f t="shared" ref="D35:N35" si="7">D33-D34</f>
        <v>-8.4559322033898307E-2</v>
      </c>
      <c r="E35" s="201">
        <f t="shared" si="7"/>
        <v>8.5026808326859697</v>
      </c>
      <c r="F35" s="201">
        <f t="shared" si="7"/>
        <v>22.264018099888567</v>
      </c>
      <c r="G35" s="201">
        <f t="shared" si="7"/>
        <v>24.617260781544289</v>
      </c>
      <c r="H35" s="201">
        <f t="shared" si="7"/>
        <v>27.071644051318273</v>
      </c>
      <c r="I35" s="201">
        <f t="shared" si="7"/>
        <v>29.646146097575418</v>
      </c>
      <c r="J35" s="201">
        <f t="shared" si="7"/>
        <v>32.346772859139691</v>
      </c>
      <c r="K35" s="201">
        <f t="shared" si="7"/>
        <v>35.179830571776506</v>
      </c>
      <c r="L35" s="201">
        <f t="shared" si="7"/>
        <v>38.1519407830394</v>
      </c>
      <c r="M35" s="201">
        <f t="shared" si="7"/>
        <v>41.27005611786003</v>
      </c>
      <c r="N35" s="201">
        <f t="shared" si="7"/>
        <v>44.541476832415832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</row>
    <row r="36" spans="1:63" x14ac:dyDescent="0.25">
      <c r="A36" t="s">
        <v>45</v>
      </c>
      <c r="C36" s="131">
        <f t="shared" si="1"/>
        <v>8.7866666666666653</v>
      </c>
      <c r="D36" s="120">
        <f t="shared" ref="D36:N36" si="8">SUMIF($D$2:$DU$2,"="&amp;D$23,$D16:$DU16)/1000000</f>
        <v>0</v>
      </c>
      <c r="E36" s="120">
        <f t="shared" si="8"/>
        <v>7.2098809523809511</v>
      </c>
      <c r="F36" s="120">
        <f t="shared" si="8"/>
        <v>1.576785714285714</v>
      </c>
      <c r="G36" s="120">
        <f t="shared" si="8"/>
        <v>0</v>
      </c>
      <c r="H36" s="120">
        <f t="shared" si="8"/>
        <v>0</v>
      </c>
      <c r="I36" s="120">
        <f t="shared" si="8"/>
        <v>0</v>
      </c>
      <c r="J36" s="120">
        <f t="shared" si="8"/>
        <v>0</v>
      </c>
      <c r="K36" s="120">
        <f t="shared" si="8"/>
        <v>0</v>
      </c>
      <c r="L36" s="120">
        <f t="shared" si="8"/>
        <v>0</v>
      </c>
      <c r="M36" s="120">
        <f t="shared" si="8"/>
        <v>0</v>
      </c>
      <c r="N36" s="120">
        <f t="shared" si="8"/>
        <v>0</v>
      </c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</row>
    <row r="37" spans="1:63" x14ac:dyDescent="0.25">
      <c r="A37" t="s">
        <v>131</v>
      </c>
      <c r="C37" s="131">
        <f t="shared" si="1"/>
        <v>294.72060103854341</v>
      </c>
      <c r="D37" s="120">
        <f t="shared" ref="D37:N37" si="9">SUMIF($D$2:$DU$2,"="&amp;D$23,$D17:$DU17)/1000000</f>
        <v>-8.4559322033898307E-2</v>
      </c>
      <c r="E37" s="120">
        <f t="shared" si="9"/>
        <v>1.2927998803050187</v>
      </c>
      <c r="F37" s="120">
        <f t="shared" si="9"/>
        <v>20.687232385602936</v>
      </c>
      <c r="G37" s="120">
        <f t="shared" si="9"/>
        <v>24.617260781544267</v>
      </c>
      <c r="H37" s="120">
        <f t="shared" si="9"/>
        <v>27.071644051318287</v>
      </c>
      <c r="I37" s="120">
        <f t="shared" si="9"/>
        <v>29.646146097575375</v>
      </c>
      <c r="J37" s="120">
        <f t="shared" si="9"/>
        <v>32.346772859139612</v>
      </c>
      <c r="K37" s="120">
        <f t="shared" si="9"/>
        <v>35.179830571776435</v>
      </c>
      <c r="L37" s="120">
        <f t="shared" si="9"/>
        <v>38.15194078303945</v>
      </c>
      <c r="M37" s="120">
        <f t="shared" si="9"/>
        <v>41.270056117860051</v>
      </c>
      <c r="N37" s="120">
        <f t="shared" si="9"/>
        <v>44.541476832415867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</row>
    <row r="38" spans="1:63" x14ac:dyDescent="0.25">
      <c r="A38" t="s">
        <v>12</v>
      </c>
      <c r="B38" s="82">
        <f>profittax</f>
        <v>0.2</v>
      </c>
      <c r="C38" s="131">
        <f t="shared" si="1"/>
        <v>58.944120207708679</v>
      </c>
      <c r="D38" s="120">
        <f t="shared" ref="D38:N38" si="10">SUMIF($D$2:$DU$2,"="&amp;D$23,$D18:$DU18)/1000000</f>
        <v>0</v>
      </c>
      <c r="E38" s="120">
        <f t="shared" si="10"/>
        <v>0.8845837748234463</v>
      </c>
      <c r="F38" s="120">
        <f t="shared" si="10"/>
        <v>3.4945108139513641</v>
      </c>
      <c r="G38" s="120">
        <f t="shared" si="10"/>
        <v>4.9234521563088549</v>
      </c>
      <c r="H38" s="120">
        <f t="shared" si="10"/>
        <v>5.4143288102636582</v>
      </c>
      <c r="I38" s="120">
        <f t="shared" si="10"/>
        <v>5.9292292195150811</v>
      </c>
      <c r="J38" s="120">
        <f t="shared" si="10"/>
        <v>6.4693545718279291</v>
      </c>
      <c r="K38" s="120">
        <f t="shared" si="10"/>
        <v>7.0359661143552881</v>
      </c>
      <c r="L38" s="120">
        <f t="shared" si="10"/>
        <v>7.6303881566078964</v>
      </c>
      <c r="M38" s="120">
        <f t="shared" si="10"/>
        <v>8.2540112235720162</v>
      </c>
      <c r="N38" s="120">
        <f t="shared" si="10"/>
        <v>8.9082953664831521</v>
      </c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1:63" x14ac:dyDescent="0.25">
      <c r="A39" s="81" t="s">
        <v>46</v>
      </c>
      <c r="B39" s="21"/>
      <c r="C39" s="201">
        <f t="shared" si="1"/>
        <v>235.77648083083477</v>
      </c>
      <c r="D39" s="201">
        <f t="shared" ref="D39" si="11">D35-D36-D38</f>
        <v>-8.4559322033898307E-2</v>
      </c>
      <c r="E39" s="201">
        <f t="shared" ref="E39" si="12">E35-E36-E38</f>
        <v>0.40821610548157239</v>
      </c>
      <c r="F39" s="201">
        <f t="shared" ref="F39" si="13">F35-F36-F38</f>
        <v>17.192721571651489</v>
      </c>
      <c r="G39" s="201">
        <f t="shared" ref="G39" si="14">G35-G36-G38</f>
        <v>19.693808625235434</v>
      </c>
      <c r="H39" s="201">
        <f t="shared" ref="H39" si="15">H35-H36-H38</f>
        <v>21.657315241054615</v>
      </c>
      <c r="I39" s="201">
        <f t="shared" ref="I39" si="16">I35-I36-I38</f>
        <v>23.716916878060339</v>
      </c>
      <c r="J39" s="201">
        <f t="shared" ref="J39" si="17">J35-J36-J38</f>
        <v>25.877418287311762</v>
      </c>
      <c r="K39" s="201">
        <f t="shared" ref="K39" si="18">K35-K36-K38</f>
        <v>28.143864457421216</v>
      </c>
      <c r="L39" s="201">
        <f t="shared" ref="L39" si="19">L35-L36-L38</f>
        <v>30.521552626431504</v>
      </c>
      <c r="M39" s="201">
        <f t="shared" ref="M39" si="20">M35-M36-M38</f>
        <v>33.016044894288015</v>
      </c>
      <c r="N39" s="201">
        <f t="shared" ref="N39" si="21">N35-N36-N38</f>
        <v>35.63318146593268</v>
      </c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</row>
    <row r="40" spans="1:63" x14ac:dyDescent="0.25"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</row>
    <row r="41" spans="1:63" x14ac:dyDescent="0.25"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</row>
    <row r="42" spans="1:63" x14ac:dyDescent="0.25"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</row>
    <row r="43" spans="1:63" x14ac:dyDescent="0.25"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</row>
    <row r="44" spans="1:63" x14ac:dyDescent="0.25"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</row>
    <row r="45" spans="1:63" x14ac:dyDescent="0.25"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</row>
    <row r="46" spans="1:63" x14ac:dyDescent="0.25">
      <c r="C46" s="12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x14ac:dyDescent="0.25"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x14ac:dyDescent="0.25">
      <c r="C48" s="1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3:63" x14ac:dyDescent="0.25"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3:63" x14ac:dyDescent="0.25">
      <c r="C50" s="1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3:63" x14ac:dyDescent="0.25"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3:63" x14ac:dyDescent="0.25"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3:63" x14ac:dyDescent="0.25"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3:63" x14ac:dyDescent="0.25"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3:63" x14ac:dyDescent="0.25">
      <c r="C55" s="1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3:63" x14ac:dyDescent="0.25"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3:63" x14ac:dyDescent="0.25">
      <c r="C57" s="1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3:63" x14ac:dyDescent="0.25"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3:63" x14ac:dyDescent="0.25">
      <c r="C59" s="1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</row>
    <row r="60" spans="3:63" x14ac:dyDescent="0.25"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3:63" x14ac:dyDescent="0.25"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</row>
    <row r="62" spans="3:63" x14ac:dyDescent="0.25"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</row>
    <row r="63" spans="3:63" x14ac:dyDescent="0.25">
      <c r="C63" s="12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</row>
    <row r="64" spans="3:63" x14ac:dyDescent="0.25"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</row>
    <row r="65" spans="3:63" x14ac:dyDescent="0.25"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</row>
    <row r="66" spans="3:63" x14ac:dyDescent="0.25">
      <c r="C66" s="1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3:63" x14ac:dyDescent="0.25"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</row>
    <row r="68" spans="3:63" x14ac:dyDescent="0.25"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</row>
    <row r="69" spans="3:63" x14ac:dyDescent="0.25"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</row>
    <row r="70" spans="3:63" x14ac:dyDescent="0.25"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</row>
    <row r="71" spans="3:63" x14ac:dyDescent="0.25"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3:63" x14ac:dyDescent="0.25"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</row>
    <row r="73" spans="3:63" x14ac:dyDescent="0.25">
      <c r="C73" s="1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</row>
    <row r="74" spans="3:63" x14ac:dyDescent="0.25"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</row>
    <row r="75" spans="3:63" x14ac:dyDescent="0.25"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</row>
    <row r="76" spans="3:63" x14ac:dyDescent="0.25"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3:63" x14ac:dyDescent="0.25">
      <c r="C77" s="12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</row>
    <row r="78" spans="3:63" x14ac:dyDescent="0.25"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</row>
    <row r="79" spans="3:63" x14ac:dyDescent="0.25">
      <c r="C79" s="12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</row>
    <row r="80" spans="3:63" x14ac:dyDescent="0.25"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</row>
    <row r="81" spans="3:63" x14ac:dyDescent="0.25"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</row>
    <row r="82" spans="3:63" x14ac:dyDescent="0.25">
      <c r="C82" s="12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</row>
    <row r="83" spans="3:63" x14ac:dyDescent="0.25"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</row>
    <row r="84" spans="3:63" x14ac:dyDescent="0.25"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</row>
    <row r="85" spans="3:63" x14ac:dyDescent="0.25"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</row>
    <row r="86" spans="3:63" x14ac:dyDescent="0.25">
      <c r="C86" s="12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</row>
    <row r="87" spans="3:63" x14ac:dyDescent="0.25"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</row>
    <row r="88" spans="3:63" x14ac:dyDescent="0.25"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</row>
    <row r="89" spans="3:63" x14ac:dyDescent="0.25"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</row>
    <row r="90" spans="3:63" x14ac:dyDescent="0.25">
      <c r="C90" s="1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</row>
    <row r="91" spans="3:63" x14ac:dyDescent="0.25"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</row>
    <row r="92" spans="3:63" x14ac:dyDescent="0.25"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</row>
    <row r="93" spans="3:63" x14ac:dyDescent="0.25"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</row>
    <row r="94" spans="3:63" x14ac:dyDescent="0.25"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</row>
    <row r="95" spans="3:63" x14ac:dyDescent="0.25"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</row>
    <row r="96" spans="3:63" x14ac:dyDescent="0.25"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</row>
    <row r="97" spans="3:63" x14ac:dyDescent="0.25"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</row>
    <row r="98" spans="3:63" x14ac:dyDescent="0.25"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</row>
    <row r="99" spans="3:63" x14ac:dyDescent="0.25"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3:63" x14ac:dyDescent="0.25"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3:63" x14ac:dyDescent="0.25"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</row>
    <row r="102" spans="3:63" x14ac:dyDescent="0.25"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</row>
    <row r="103" spans="3:63" x14ac:dyDescent="0.25"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3:63" x14ac:dyDescent="0.25"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</row>
    <row r="105" spans="3:63" x14ac:dyDescent="0.25"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</row>
    <row r="106" spans="3:63" x14ac:dyDescent="0.25"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</row>
    <row r="107" spans="3:63" x14ac:dyDescent="0.25">
      <c r="C107" s="1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</row>
    <row r="108" spans="3:63" x14ac:dyDescent="0.25"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</row>
    <row r="109" spans="3:63" x14ac:dyDescent="0.25"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3:63" x14ac:dyDescent="0.25"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</row>
    <row r="111" spans="3:63" x14ac:dyDescent="0.25"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</row>
    <row r="112" spans="3:63" x14ac:dyDescent="0.25"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</row>
    <row r="113" spans="3:63" x14ac:dyDescent="0.25"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</row>
    <row r="114" spans="3:63" x14ac:dyDescent="0.25"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</row>
    <row r="115" spans="3:63" x14ac:dyDescent="0.25"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</row>
    <row r="116" spans="3:63" x14ac:dyDescent="0.25"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</row>
    <row r="117" spans="3:63" x14ac:dyDescent="0.25"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</row>
    <row r="118" spans="3:63" x14ac:dyDescent="0.25">
      <c r="C118" s="12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</row>
    <row r="119" spans="3:63" x14ac:dyDescent="0.25">
      <c r="C119" s="1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</row>
    <row r="120" spans="3:63" x14ac:dyDescent="0.25"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3:63" x14ac:dyDescent="0.25"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3:63" x14ac:dyDescent="0.25"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</row>
    <row r="123" spans="3:63" x14ac:dyDescent="0.25"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3:63" x14ac:dyDescent="0.25"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3:63" x14ac:dyDescent="0.25"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</row>
    <row r="126" spans="3:63" x14ac:dyDescent="0.25"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</row>
    <row r="127" spans="3:63" x14ac:dyDescent="0.25"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</row>
    <row r="128" spans="3:63" x14ac:dyDescent="0.25"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3:63" x14ac:dyDescent="0.25"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3:63" x14ac:dyDescent="0.25"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</row>
    <row r="131" spans="3:63" x14ac:dyDescent="0.25"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3:63" x14ac:dyDescent="0.25"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3:63" x14ac:dyDescent="0.25"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3:63" x14ac:dyDescent="0.25"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3:63" x14ac:dyDescent="0.25"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</row>
    <row r="136" spans="3:63" x14ac:dyDescent="0.25"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</row>
    <row r="137" spans="3:63" x14ac:dyDescent="0.25">
      <c r="C137" s="1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</row>
    <row r="138" spans="3:63" x14ac:dyDescent="0.25"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3:63" x14ac:dyDescent="0.25"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3:63" x14ac:dyDescent="0.25"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</row>
    <row r="141" spans="3:63" x14ac:dyDescent="0.25"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</row>
    <row r="142" spans="3:63" x14ac:dyDescent="0.25"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</row>
    <row r="143" spans="3:63" x14ac:dyDescent="0.25"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</row>
    <row r="144" spans="3:63" x14ac:dyDescent="0.25"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</row>
    <row r="145" spans="3:63" x14ac:dyDescent="0.25"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</row>
    <row r="146" spans="3:63" x14ac:dyDescent="0.25">
      <c r="C146" s="1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</row>
    <row r="147" spans="3:63" x14ac:dyDescent="0.25">
      <c r="C147" s="1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</row>
    <row r="148" spans="3:63" x14ac:dyDescent="0.25"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</row>
    <row r="149" spans="3:63" x14ac:dyDescent="0.25"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3:63" x14ac:dyDescent="0.25">
      <c r="C150" s="12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</row>
    <row r="151" spans="3:63" x14ac:dyDescent="0.25"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3:63" x14ac:dyDescent="0.25"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</row>
    <row r="153" spans="3:63" x14ac:dyDescent="0.25"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</row>
    <row r="154" spans="3:63" x14ac:dyDescent="0.25"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</row>
    <row r="155" spans="3:63" x14ac:dyDescent="0.25"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</row>
    <row r="156" spans="3:63" x14ac:dyDescent="0.25"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</row>
    <row r="157" spans="3:63" x14ac:dyDescent="0.25">
      <c r="C157" s="1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</row>
    <row r="158" spans="3:63" x14ac:dyDescent="0.25"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</row>
    <row r="159" spans="3:63" x14ac:dyDescent="0.25">
      <c r="C159" s="1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</row>
    <row r="160" spans="3:63" x14ac:dyDescent="0.25"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</row>
    <row r="161" spans="3:63" x14ac:dyDescent="0.25"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</row>
    <row r="162" spans="3:63" x14ac:dyDescent="0.25"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</row>
    <row r="163" spans="3:63" x14ac:dyDescent="0.25"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</row>
    <row r="164" spans="3:63" x14ac:dyDescent="0.25"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</row>
    <row r="165" spans="3:63" x14ac:dyDescent="0.25"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</row>
    <row r="166" spans="3:63" x14ac:dyDescent="0.25"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</row>
    <row r="167" spans="3:63" x14ac:dyDescent="0.25">
      <c r="C167" s="1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</row>
    <row r="168" spans="3:63" x14ac:dyDescent="0.25">
      <c r="C168" s="1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</row>
    <row r="169" spans="3:63" x14ac:dyDescent="0.25"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3:63" x14ac:dyDescent="0.25"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3:63" x14ac:dyDescent="0.25"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3:63" x14ac:dyDescent="0.25"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3:63" x14ac:dyDescent="0.25"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3:63" x14ac:dyDescent="0.25"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3:63" x14ac:dyDescent="0.25"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3:63" x14ac:dyDescent="0.25"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3:63" x14ac:dyDescent="0.25"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3:63" x14ac:dyDescent="0.25"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3:63" x14ac:dyDescent="0.25"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3:63" x14ac:dyDescent="0.25"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3:63" x14ac:dyDescent="0.25"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3:63" x14ac:dyDescent="0.25"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3:63" x14ac:dyDescent="0.25"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3:63" x14ac:dyDescent="0.25"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3:63" x14ac:dyDescent="0.25"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3:63" x14ac:dyDescent="0.25"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3:63" x14ac:dyDescent="0.25"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3:63" x14ac:dyDescent="0.25"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3:63" x14ac:dyDescent="0.25"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3:63" x14ac:dyDescent="0.25"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3:63" x14ac:dyDescent="0.25"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3:63" x14ac:dyDescent="0.25"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3:63" x14ac:dyDescent="0.25"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3:63" x14ac:dyDescent="0.25"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3:63" x14ac:dyDescent="0.25"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3:63" x14ac:dyDescent="0.25"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3:63" x14ac:dyDescent="0.25"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3:63" x14ac:dyDescent="0.25"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3:63" x14ac:dyDescent="0.25"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3:63" x14ac:dyDescent="0.25"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3:63" x14ac:dyDescent="0.25"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3:63" x14ac:dyDescent="0.25"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3:63" x14ac:dyDescent="0.25"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3:63" x14ac:dyDescent="0.25"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3:63" x14ac:dyDescent="0.25"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3:63" x14ac:dyDescent="0.25"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3:63" x14ac:dyDescent="0.25"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3:63" x14ac:dyDescent="0.25"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3:63" x14ac:dyDescent="0.25"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3:63" x14ac:dyDescent="0.25"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3:63" x14ac:dyDescent="0.25"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3:63" x14ac:dyDescent="0.25"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3:63" x14ac:dyDescent="0.25"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3:63" x14ac:dyDescent="0.25"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3:63" x14ac:dyDescent="0.25"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3:63" x14ac:dyDescent="0.25"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3:63" x14ac:dyDescent="0.25"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3:63" x14ac:dyDescent="0.25"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3:63" x14ac:dyDescent="0.25"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3:63" x14ac:dyDescent="0.25"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3:63" x14ac:dyDescent="0.25"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3:63" x14ac:dyDescent="0.25"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3:63" x14ac:dyDescent="0.25"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3:63" x14ac:dyDescent="0.25"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3:63" x14ac:dyDescent="0.25"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3:63" x14ac:dyDescent="0.25"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3:63" x14ac:dyDescent="0.25"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3:63" x14ac:dyDescent="0.25"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3:63" x14ac:dyDescent="0.25"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3:63" x14ac:dyDescent="0.25"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3:63" x14ac:dyDescent="0.25"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3:63" x14ac:dyDescent="0.25"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3:63" x14ac:dyDescent="0.25"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3:63" x14ac:dyDescent="0.25"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3:63" x14ac:dyDescent="0.25"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3:63" x14ac:dyDescent="0.25"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3:63" x14ac:dyDescent="0.25"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3:63" x14ac:dyDescent="0.25"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3:63" x14ac:dyDescent="0.25"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3:63" x14ac:dyDescent="0.25"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3:63" x14ac:dyDescent="0.25"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3:63" x14ac:dyDescent="0.25"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3:63" x14ac:dyDescent="0.25"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3:63" x14ac:dyDescent="0.25"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3:63" x14ac:dyDescent="0.25"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3:63" x14ac:dyDescent="0.25"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3:63" x14ac:dyDescent="0.25"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3:63" x14ac:dyDescent="0.25"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3:63" x14ac:dyDescent="0.25"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3:63" x14ac:dyDescent="0.25"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3:63" x14ac:dyDescent="0.25"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3:63" x14ac:dyDescent="0.25"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3:63" x14ac:dyDescent="0.25"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3:63" x14ac:dyDescent="0.25"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3:63" x14ac:dyDescent="0.25"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3:63" x14ac:dyDescent="0.25"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3:63" x14ac:dyDescent="0.25"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3:63" x14ac:dyDescent="0.25"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3:63" x14ac:dyDescent="0.25"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3:63" x14ac:dyDescent="0.25"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3:63" x14ac:dyDescent="0.25"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3:63" x14ac:dyDescent="0.25"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3:63" x14ac:dyDescent="0.25"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3:63" x14ac:dyDescent="0.25"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3:63" x14ac:dyDescent="0.25"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3:63" x14ac:dyDescent="0.25"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3:63" x14ac:dyDescent="0.25"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3:63" x14ac:dyDescent="0.25"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3:63" x14ac:dyDescent="0.25"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3:63" x14ac:dyDescent="0.25"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3:63" x14ac:dyDescent="0.25"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3:63" x14ac:dyDescent="0.25"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3:63" x14ac:dyDescent="0.25"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3:63" x14ac:dyDescent="0.25"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3:63" x14ac:dyDescent="0.25"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3:63" x14ac:dyDescent="0.25"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3:63" x14ac:dyDescent="0.25"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3:63" x14ac:dyDescent="0.25"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3:63" x14ac:dyDescent="0.25"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3:63" x14ac:dyDescent="0.25"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3:63" x14ac:dyDescent="0.25"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3:63" x14ac:dyDescent="0.25"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3:63" x14ac:dyDescent="0.25"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3:63" x14ac:dyDescent="0.25"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3:63" x14ac:dyDescent="0.25"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3:63" x14ac:dyDescent="0.25"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3:63" x14ac:dyDescent="0.25"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3:63" x14ac:dyDescent="0.25"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3:63" x14ac:dyDescent="0.25"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3:63" x14ac:dyDescent="0.25"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3:63" x14ac:dyDescent="0.25"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3:63" x14ac:dyDescent="0.25"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3:63" x14ac:dyDescent="0.25"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3:63" x14ac:dyDescent="0.25"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3:63" x14ac:dyDescent="0.25"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3:63" x14ac:dyDescent="0.25"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3:63" x14ac:dyDescent="0.25"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3:63" x14ac:dyDescent="0.25"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3:63" x14ac:dyDescent="0.25"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3:63" x14ac:dyDescent="0.25"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3:63" x14ac:dyDescent="0.25"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3:63" x14ac:dyDescent="0.25"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3:63" x14ac:dyDescent="0.25"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3:63" x14ac:dyDescent="0.25"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3:63" x14ac:dyDescent="0.25"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3:63" x14ac:dyDescent="0.25"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3:63" x14ac:dyDescent="0.25"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3:63" x14ac:dyDescent="0.25"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3:63" x14ac:dyDescent="0.25"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3:63" x14ac:dyDescent="0.25"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3:63" x14ac:dyDescent="0.25"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3:63" x14ac:dyDescent="0.25"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3:63" x14ac:dyDescent="0.25"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3:63" x14ac:dyDescent="0.25"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3:63" x14ac:dyDescent="0.25"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3:63" x14ac:dyDescent="0.25"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3:63" x14ac:dyDescent="0.25"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3:63" x14ac:dyDescent="0.25"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3:63" x14ac:dyDescent="0.25"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3:63" x14ac:dyDescent="0.25"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3:63" x14ac:dyDescent="0.25"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3:63" x14ac:dyDescent="0.25"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3:63" x14ac:dyDescent="0.25"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3:63" x14ac:dyDescent="0.25"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3:63" x14ac:dyDescent="0.25"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3:63" x14ac:dyDescent="0.25"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3:63" x14ac:dyDescent="0.25"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3:63" x14ac:dyDescent="0.25"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3:63" x14ac:dyDescent="0.25"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3:63" x14ac:dyDescent="0.25"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3:63" x14ac:dyDescent="0.25"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3:63" x14ac:dyDescent="0.25"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3:63" x14ac:dyDescent="0.25"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3:63" x14ac:dyDescent="0.25"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3:63" x14ac:dyDescent="0.25"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3:63" x14ac:dyDescent="0.25"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3:63" x14ac:dyDescent="0.25"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3:63" x14ac:dyDescent="0.25"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3:63" x14ac:dyDescent="0.25"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3:63" x14ac:dyDescent="0.25"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3:63" x14ac:dyDescent="0.25"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3:63" x14ac:dyDescent="0.25"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3:63" x14ac:dyDescent="0.25"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3:63" x14ac:dyDescent="0.25"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3:63" x14ac:dyDescent="0.25"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3:63" x14ac:dyDescent="0.25"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3:63" x14ac:dyDescent="0.25"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3:63" x14ac:dyDescent="0.25"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3:63" x14ac:dyDescent="0.25"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3:63" x14ac:dyDescent="0.25"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3:63" x14ac:dyDescent="0.25"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3:63" x14ac:dyDescent="0.25"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3:63" x14ac:dyDescent="0.25"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3:63" x14ac:dyDescent="0.25"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3:63" x14ac:dyDescent="0.25"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3:63" x14ac:dyDescent="0.25"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3:63" x14ac:dyDescent="0.25"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3:63" x14ac:dyDescent="0.25"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3:63" x14ac:dyDescent="0.25"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3:63" x14ac:dyDescent="0.25"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3:63" x14ac:dyDescent="0.25"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3:63" x14ac:dyDescent="0.25"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3:63" x14ac:dyDescent="0.25"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3:63" x14ac:dyDescent="0.25"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3:63" x14ac:dyDescent="0.25"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3:63" x14ac:dyDescent="0.25"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3:63" x14ac:dyDescent="0.25"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3:63" x14ac:dyDescent="0.25"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3:63" x14ac:dyDescent="0.25"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3:63" x14ac:dyDescent="0.25"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3:63" x14ac:dyDescent="0.25"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3:63" x14ac:dyDescent="0.25"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3:63" x14ac:dyDescent="0.25"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3:63" x14ac:dyDescent="0.25"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3:63" x14ac:dyDescent="0.25"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3:63" x14ac:dyDescent="0.25"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3:63" x14ac:dyDescent="0.25"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3:63" x14ac:dyDescent="0.25"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3:63" x14ac:dyDescent="0.25"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3:63" x14ac:dyDescent="0.25"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3:63" x14ac:dyDescent="0.25"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3:63" x14ac:dyDescent="0.25"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3:63" x14ac:dyDescent="0.25"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3:63" x14ac:dyDescent="0.25"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3:63" x14ac:dyDescent="0.25"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3:63" x14ac:dyDescent="0.25"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3:63" x14ac:dyDescent="0.25"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3:63" x14ac:dyDescent="0.25"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3:63" x14ac:dyDescent="0.25"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3:63" x14ac:dyDescent="0.25"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3:63" x14ac:dyDescent="0.25"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3:63" x14ac:dyDescent="0.25"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3:63" x14ac:dyDescent="0.25"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3:63" x14ac:dyDescent="0.25"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3:63" x14ac:dyDescent="0.25"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3:63" x14ac:dyDescent="0.25"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3:63" x14ac:dyDescent="0.25"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3:63" x14ac:dyDescent="0.25"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3:63" x14ac:dyDescent="0.25"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3:63" x14ac:dyDescent="0.25"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3:63" x14ac:dyDescent="0.25"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3:63" x14ac:dyDescent="0.25"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3:63" x14ac:dyDescent="0.25"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3:63" x14ac:dyDescent="0.25"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3:63" x14ac:dyDescent="0.25"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3:63" x14ac:dyDescent="0.25"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3:63" x14ac:dyDescent="0.25"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3:63" x14ac:dyDescent="0.25"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3:63" x14ac:dyDescent="0.25"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3:63" x14ac:dyDescent="0.25"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3:63" x14ac:dyDescent="0.25"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3:63" x14ac:dyDescent="0.25"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3:63" x14ac:dyDescent="0.25"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3:63" x14ac:dyDescent="0.25"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3:63" x14ac:dyDescent="0.25"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3:63" x14ac:dyDescent="0.25"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3:63" x14ac:dyDescent="0.25"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3:63" x14ac:dyDescent="0.25"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3:63" x14ac:dyDescent="0.25"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3:63" x14ac:dyDescent="0.25"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3:63" x14ac:dyDescent="0.25"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3:63" x14ac:dyDescent="0.25"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3:63" x14ac:dyDescent="0.25"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3:63" x14ac:dyDescent="0.25"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3:63" x14ac:dyDescent="0.25"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3:63" x14ac:dyDescent="0.25"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3:63" x14ac:dyDescent="0.25"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3:63" x14ac:dyDescent="0.25"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3:63" x14ac:dyDescent="0.25"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3:63" x14ac:dyDescent="0.25"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3:63" x14ac:dyDescent="0.25"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3:63" x14ac:dyDescent="0.25"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3:63" x14ac:dyDescent="0.25"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3:63" x14ac:dyDescent="0.25"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3:63" x14ac:dyDescent="0.25"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3:63" x14ac:dyDescent="0.25"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3:63" x14ac:dyDescent="0.25"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3:63" x14ac:dyDescent="0.25"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3:63" x14ac:dyDescent="0.25"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3:63" x14ac:dyDescent="0.25"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3:63" x14ac:dyDescent="0.25"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3:63" x14ac:dyDescent="0.25"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3:63" x14ac:dyDescent="0.25"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3:63" x14ac:dyDescent="0.25"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3:63" x14ac:dyDescent="0.25"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3:63" x14ac:dyDescent="0.25"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3:63" x14ac:dyDescent="0.25"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3:63" x14ac:dyDescent="0.25"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3:63" x14ac:dyDescent="0.25"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3:63" x14ac:dyDescent="0.25"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3:63" x14ac:dyDescent="0.25"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3:63" x14ac:dyDescent="0.25"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3:63" x14ac:dyDescent="0.25"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3:63" x14ac:dyDescent="0.25"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3:63" x14ac:dyDescent="0.25"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3:63" x14ac:dyDescent="0.25"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3:63" x14ac:dyDescent="0.25"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3:63" x14ac:dyDescent="0.25"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3:63" x14ac:dyDescent="0.25"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3:63" x14ac:dyDescent="0.25"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3:63" x14ac:dyDescent="0.25"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3:63" x14ac:dyDescent="0.25"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3:63" x14ac:dyDescent="0.25"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3:63" x14ac:dyDescent="0.25"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3:63" x14ac:dyDescent="0.25"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3:63" x14ac:dyDescent="0.25"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3:63" x14ac:dyDescent="0.25"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3:63" x14ac:dyDescent="0.25"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3:63" x14ac:dyDescent="0.25"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3:63" x14ac:dyDescent="0.25"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3:63" x14ac:dyDescent="0.25"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3:63" x14ac:dyDescent="0.25"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3:63" x14ac:dyDescent="0.25"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3:63" x14ac:dyDescent="0.25"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3:63" x14ac:dyDescent="0.25"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3:63" x14ac:dyDescent="0.25"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3:63" x14ac:dyDescent="0.25"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3:63" x14ac:dyDescent="0.25"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3:63" x14ac:dyDescent="0.25"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3:63" x14ac:dyDescent="0.25"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3:63" x14ac:dyDescent="0.25"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3:63" x14ac:dyDescent="0.25"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3:63" x14ac:dyDescent="0.25"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3:63" x14ac:dyDescent="0.25"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3:63" x14ac:dyDescent="0.25"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3:63" x14ac:dyDescent="0.25"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3:63" x14ac:dyDescent="0.25"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3:63" x14ac:dyDescent="0.25"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3:63" x14ac:dyDescent="0.25"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3:63" x14ac:dyDescent="0.25"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3:63" x14ac:dyDescent="0.25"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3:63" x14ac:dyDescent="0.25"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3:63" x14ac:dyDescent="0.25"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3:63" x14ac:dyDescent="0.25"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3:63" x14ac:dyDescent="0.25"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3:63" x14ac:dyDescent="0.25"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3:63" x14ac:dyDescent="0.25"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3:63" x14ac:dyDescent="0.25"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3:63" x14ac:dyDescent="0.25"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3:63" x14ac:dyDescent="0.25"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3:63" x14ac:dyDescent="0.25"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3:63" x14ac:dyDescent="0.25"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3:63" x14ac:dyDescent="0.25"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3:63" x14ac:dyDescent="0.25"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3:63" x14ac:dyDescent="0.25"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3:63" x14ac:dyDescent="0.25"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3:63" x14ac:dyDescent="0.25"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3:63" x14ac:dyDescent="0.25"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3:63" x14ac:dyDescent="0.25"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3:63" x14ac:dyDescent="0.25"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3:63" x14ac:dyDescent="0.25"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3:63" x14ac:dyDescent="0.25"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3:63" x14ac:dyDescent="0.25"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3:63" x14ac:dyDescent="0.25"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3:63" x14ac:dyDescent="0.25"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3:63" x14ac:dyDescent="0.25"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3:63" x14ac:dyDescent="0.25"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3:63" x14ac:dyDescent="0.25"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3:63" x14ac:dyDescent="0.25"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3:63" x14ac:dyDescent="0.25"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3:63" x14ac:dyDescent="0.25"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3:63" x14ac:dyDescent="0.25"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3:63" x14ac:dyDescent="0.25"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3:63" x14ac:dyDescent="0.25"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3:63" x14ac:dyDescent="0.25"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3:63" x14ac:dyDescent="0.25"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3:63" x14ac:dyDescent="0.25"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3:63" x14ac:dyDescent="0.25"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3:63" x14ac:dyDescent="0.25"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3:63" x14ac:dyDescent="0.25"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3:63" x14ac:dyDescent="0.25"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3:63" x14ac:dyDescent="0.25"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3:63" x14ac:dyDescent="0.25"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3:63" x14ac:dyDescent="0.25"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3:63" x14ac:dyDescent="0.25"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3:63" x14ac:dyDescent="0.25"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3:63" x14ac:dyDescent="0.25"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3:63" x14ac:dyDescent="0.25"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3:63" x14ac:dyDescent="0.25"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3:63" x14ac:dyDescent="0.25"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3:63" x14ac:dyDescent="0.25"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3:63" x14ac:dyDescent="0.25"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3:63" x14ac:dyDescent="0.25"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3:63" x14ac:dyDescent="0.25"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3:63" x14ac:dyDescent="0.25"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3:63" x14ac:dyDescent="0.25"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3:63" x14ac:dyDescent="0.25"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3:63" x14ac:dyDescent="0.25"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3:63" x14ac:dyDescent="0.25"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3:63" x14ac:dyDescent="0.25"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3:63" x14ac:dyDescent="0.25"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3:63" x14ac:dyDescent="0.25"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3:63" x14ac:dyDescent="0.25"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3:63" x14ac:dyDescent="0.25"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3:63" x14ac:dyDescent="0.25"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3:63" x14ac:dyDescent="0.25"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3:63" x14ac:dyDescent="0.25"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3:63" x14ac:dyDescent="0.25"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3:63" x14ac:dyDescent="0.25"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3:63" x14ac:dyDescent="0.25"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3:63" x14ac:dyDescent="0.25"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3:63" x14ac:dyDescent="0.25"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3:63" x14ac:dyDescent="0.25"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3:63" x14ac:dyDescent="0.25"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3:63" x14ac:dyDescent="0.25"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3:63" x14ac:dyDescent="0.25"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3:63" x14ac:dyDescent="0.25"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3:63" x14ac:dyDescent="0.25"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3:63" x14ac:dyDescent="0.25"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3:63" x14ac:dyDescent="0.25"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3:63" x14ac:dyDescent="0.25"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3:63" x14ac:dyDescent="0.25"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3:63" x14ac:dyDescent="0.25"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3:63" x14ac:dyDescent="0.25"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3:63" x14ac:dyDescent="0.25"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3:63" x14ac:dyDescent="0.25"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3:63" x14ac:dyDescent="0.25"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3:63" x14ac:dyDescent="0.25"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3:63" x14ac:dyDescent="0.25"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3:63" x14ac:dyDescent="0.25"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3:63" x14ac:dyDescent="0.25"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3:63" x14ac:dyDescent="0.25"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3:63" x14ac:dyDescent="0.25"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3:63" x14ac:dyDescent="0.25"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3:63" x14ac:dyDescent="0.25"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3:63" x14ac:dyDescent="0.25"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3:63" x14ac:dyDescent="0.25"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3:63" x14ac:dyDescent="0.25"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3:63" x14ac:dyDescent="0.25"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3:63" x14ac:dyDescent="0.25"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3:63" x14ac:dyDescent="0.25"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3:63" x14ac:dyDescent="0.25"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3:63" x14ac:dyDescent="0.25"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3:63" x14ac:dyDescent="0.25"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3:63" x14ac:dyDescent="0.25"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3:63" x14ac:dyDescent="0.25"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3:63" x14ac:dyDescent="0.25"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3:63" x14ac:dyDescent="0.25"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3:63" x14ac:dyDescent="0.25"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3:63" x14ac:dyDescent="0.25"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3:63" x14ac:dyDescent="0.25"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3:63" x14ac:dyDescent="0.25"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3:63" x14ac:dyDescent="0.25"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3:63" x14ac:dyDescent="0.25"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3:63" x14ac:dyDescent="0.25"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3:63" x14ac:dyDescent="0.25"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3:63" x14ac:dyDescent="0.25"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3:63" x14ac:dyDescent="0.25"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3:63" x14ac:dyDescent="0.25"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3:63" x14ac:dyDescent="0.25"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3:63" x14ac:dyDescent="0.25"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3:63" x14ac:dyDescent="0.25"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3:63" x14ac:dyDescent="0.25"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3:63" x14ac:dyDescent="0.25"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3:63" x14ac:dyDescent="0.25"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3:63" x14ac:dyDescent="0.25"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3:63" x14ac:dyDescent="0.25"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3:63" x14ac:dyDescent="0.25"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3:63" x14ac:dyDescent="0.25"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3:63" x14ac:dyDescent="0.25"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3:63" x14ac:dyDescent="0.25"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3:63" x14ac:dyDescent="0.25"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3:63" x14ac:dyDescent="0.25"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3:63" x14ac:dyDescent="0.25"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3:63" x14ac:dyDescent="0.25"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3:63" x14ac:dyDescent="0.25"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3:63" x14ac:dyDescent="0.25"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3:63" x14ac:dyDescent="0.25"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3:63" x14ac:dyDescent="0.25"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3:63" x14ac:dyDescent="0.25"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3:63" x14ac:dyDescent="0.25"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3:63" x14ac:dyDescent="0.25"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3:63" x14ac:dyDescent="0.25"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3:63" x14ac:dyDescent="0.25"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3:63" x14ac:dyDescent="0.25"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3:63" x14ac:dyDescent="0.25"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3:63" x14ac:dyDescent="0.25"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3:63" x14ac:dyDescent="0.25"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3:63" x14ac:dyDescent="0.25"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3:63" x14ac:dyDescent="0.25"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3:63" x14ac:dyDescent="0.25"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3:63" x14ac:dyDescent="0.25"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3:63" x14ac:dyDescent="0.25"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3:63" x14ac:dyDescent="0.25"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3:63" x14ac:dyDescent="0.25"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3:63" x14ac:dyDescent="0.25"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3:63" x14ac:dyDescent="0.25"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3:63" x14ac:dyDescent="0.25"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3:63" x14ac:dyDescent="0.25"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3:63" x14ac:dyDescent="0.25"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3:63" x14ac:dyDescent="0.25"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3:63" x14ac:dyDescent="0.25"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3:63" x14ac:dyDescent="0.25"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3:63" x14ac:dyDescent="0.25"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3:63" x14ac:dyDescent="0.25"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3:63" x14ac:dyDescent="0.25"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3:63" x14ac:dyDescent="0.25"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3:63" x14ac:dyDescent="0.25"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3:63" x14ac:dyDescent="0.25"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3:63" x14ac:dyDescent="0.25"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3:63" x14ac:dyDescent="0.25"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3:63" x14ac:dyDescent="0.25"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3:63" x14ac:dyDescent="0.25"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3:63" x14ac:dyDescent="0.25"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3:63" x14ac:dyDescent="0.25"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3:63" x14ac:dyDescent="0.25"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3:63" x14ac:dyDescent="0.25"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3:63" x14ac:dyDescent="0.25"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3:63" x14ac:dyDescent="0.25"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3:63" x14ac:dyDescent="0.25"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3:63" x14ac:dyDescent="0.25"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3:63" x14ac:dyDescent="0.25"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3:63" x14ac:dyDescent="0.25"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3:63" x14ac:dyDescent="0.25"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3:63" x14ac:dyDescent="0.25"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3:63" x14ac:dyDescent="0.25"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3:63" x14ac:dyDescent="0.25"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3:63" x14ac:dyDescent="0.25"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3:63" x14ac:dyDescent="0.25"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3:63" x14ac:dyDescent="0.25"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3:63" x14ac:dyDescent="0.25"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3:63" x14ac:dyDescent="0.25"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3:63" x14ac:dyDescent="0.25"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3:63" x14ac:dyDescent="0.25"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3:63" x14ac:dyDescent="0.25"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3:63" x14ac:dyDescent="0.25"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3:63" x14ac:dyDescent="0.25"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3:63" x14ac:dyDescent="0.25"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3:63" x14ac:dyDescent="0.25"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3:63" x14ac:dyDescent="0.25"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3:63" x14ac:dyDescent="0.25"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3:63" x14ac:dyDescent="0.25"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3:63" x14ac:dyDescent="0.25"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3:63" x14ac:dyDescent="0.25"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3:63" x14ac:dyDescent="0.25"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3:63" x14ac:dyDescent="0.25"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3:63" x14ac:dyDescent="0.25"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3:63" x14ac:dyDescent="0.25"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3:63" x14ac:dyDescent="0.25"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3:63" x14ac:dyDescent="0.25"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3:63" x14ac:dyDescent="0.25"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3:63" x14ac:dyDescent="0.25"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3:63" x14ac:dyDescent="0.25"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3:63" x14ac:dyDescent="0.25"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3:63" x14ac:dyDescent="0.25"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3:63" x14ac:dyDescent="0.25"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3:63" x14ac:dyDescent="0.25"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3:63" x14ac:dyDescent="0.25"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3:63" x14ac:dyDescent="0.25"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3:63" x14ac:dyDescent="0.25"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3:63" x14ac:dyDescent="0.25"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3:63" x14ac:dyDescent="0.25"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3:63" x14ac:dyDescent="0.25"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3:63" x14ac:dyDescent="0.25"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3:63" x14ac:dyDescent="0.25"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3:63" x14ac:dyDescent="0.25"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3:63" x14ac:dyDescent="0.25"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3:63" x14ac:dyDescent="0.25"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3:63" x14ac:dyDescent="0.25"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3:63" x14ac:dyDescent="0.25"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3:63" x14ac:dyDescent="0.25"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3:63" x14ac:dyDescent="0.25"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3:63" x14ac:dyDescent="0.25"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3:63" x14ac:dyDescent="0.25"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3:63" x14ac:dyDescent="0.25"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3:63" x14ac:dyDescent="0.25"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3:63" x14ac:dyDescent="0.25"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3:63" x14ac:dyDescent="0.25"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3:63" x14ac:dyDescent="0.25"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3:63" x14ac:dyDescent="0.25"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3:63" x14ac:dyDescent="0.25"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3:63" x14ac:dyDescent="0.25"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3:63" x14ac:dyDescent="0.25"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3:63" x14ac:dyDescent="0.25"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3:63" x14ac:dyDescent="0.25"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3:63" x14ac:dyDescent="0.25"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3:63" x14ac:dyDescent="0.25"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3:63" x14ac:dyDescent="0.25"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3:63" x14ac:dyDescent="0.25"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3:63" x14ac:dyDescent="0.25"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3:63" x14ac:dyDescent="0.25"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3:63" x14ac:dyDescent="0.25"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3:63" x14ac:dyDescent="0.25"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3:63" x14ac:dyDescent="0.25"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3:63" x14ac:dyDescent="0.25"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3:63" x14ac:dyDescent="0.25"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3:63" x14ac:dyDescent="0.25"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3:63" x14ac:dyDescent="0.25"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3:63" x14ac:dyDescent="0.25"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3:63" x14ac:dyDescent="0.25"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3:63" x14ac:dyDescent="0.25"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3:63" x14ac:dyDescent="0.25"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3:63" x14ac:dyDescent="0.25"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3:63" x14ac:dyDescent="0.25"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3:63" x14ac:dyDescent="0.25"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3:63" x14ac:dyDescent="0.25"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3:63" x14ac:dyDescent="0.25"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3:63" x14ac:dyDescent="0.25"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3:63" x14ac:dyDescent="0.25"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3:63" x14ac:dyDescent="0.25"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3:63" x14ac:dyDescent="0.25"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3:63" x14ac:dyDescent="0.25"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3:63" x14ac:dyDescent="0.25"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3:63" x14ac:dyDescent="0.25"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3:63" x14ac:dyDescent="0.25"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3:63" x14ac:dyDescent="0.25"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3:63" x14ac:dyDescent="0.25"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3:63" x14ac:dyDescent="0.25"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3:63" x14ac:dyDescent="0.25"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3:63" x14ac:dyDescent="0.25"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3:63" x14ac:dyDescent="0.25"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3:63" x14ac:dyDescent="0.25"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3:63" x14ac:dyDescent="0.25"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3:63" x14ac:dyDescent="0.25"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3:63" x14ac:dyDescent="0.25"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3:63" x14ac:dyDescent="0.25"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3:63" x14ac:dyDescent="0.25"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3:63" x14ac:dyDescent="0.25"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3:63" x14ac:dyDescent="0.25"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3:63" x14ac:dyDescent="0.25"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3:63" x14ac:dyDescent="0.25"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3:63" x14ac:dyDescent="0.25"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3:63" x14ac:dyDescent="0.25"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3:63" x14ac:dyDescent="0.25"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3:63" x14ac:dyDescent="0.25"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3:63" x14ac:dyDescent="0.25"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3:63" x14ac:dyDescent="0.25"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3:63" x14ac:dyDescent="0.25"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3:63" x14ac:dyDescent="0.25"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3:63" x14ac:dyDescent="0.25"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3:63" x14ac:dyDescent="0.25"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3:63" x14ac:dyDescent="0.25"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3:63" x14ac:dyDescent="0.25"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3:63" x14ac:dyDescent="0.25"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3:63" x14ac:dyDescent="0.25"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3:63" x14ac:dyDescent="0.25"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3:63" x14ac:dyDescent="0.25"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3:63" x14ac:dyDescent="0.25"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3:63" x14ac:dyDescent="0.25"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3:63" x14ac:dyDescent="0.25"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3:63" x14ac:dyDescent="0.25"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3:63" x14ac:dyDescent="0.25"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3:63" x14ac:dyDescent="0.25"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3:63" x14ac:dyDescent="0.25"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3:63" x14ac:dyDescent="0.25"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3:63" x14ac:dyDescent="0.25"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3:63" x14ac:dyDescent="0.25"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3:63" x14ac:dyDescent="0.25"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3:63" x14ac:dyDescent="0.25"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3:63" x14ac:dyDescent="0.25"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3:63" x14ac:dyDescent="0.25"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3:63" x14ac:dyDescent="0.25"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3:63" x14ac:dyDescent="0.25"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3:63" x14ac:dyDescent="0.25"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3:63" x14ac:dyDescent="0.25"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3:63" x14ac:dyDescent="0.25"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3:63" x14ac:dyDescent="0.25"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3:63" x14ac:dyDescent="0.25"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3:63" x14ac:dyDescent="0.25"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3:63" x14ac:dyDescent="0.25"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3:63" x14ac:dyDescent="0.25"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3:63" x14ac:dyDescent="0.25"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3:63" x14ac:dyDescent="0.25"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3:63" x14ac:dyDescent="0.25"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3:63" x14ac:dyDescent="0.25"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3:63" x14ac:dyDescent="0.25"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3:63" x14ac:dyDescent="0.25"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3:63" x14ac:dyDescent="0.25"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3:63" x14ac:dyDescent="0.25"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3:63" x14ac:dyDescent="0.25"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3:63" x14ac:dyDescent="0.25"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3:63" x14ac:dyDescent="0.25"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3:63" x14ac:dyDescent="0.25"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3:63" x14ac:dyDescent="0.25"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3:63" x14ac:dyDescent="0.25"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3:63" x14ac:dyDescent="0.25"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3:63" x14ac:dyDescent="0.25"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3:63" x14ac:dyDescent="0.25"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3:63" x14ac:dyDescent="0.25"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3:63" x14ac:dyDescent="0.25"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3:63" x14ac:dyDescent="0.25"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3:63" x14ac:dyDescent="0.25"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3:63" x14ac:dyDescent="0.25"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3:63" x14ac:dyDescent="0.25"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3:63" x14ac:dyDescent="0.25"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3:63" x14ac:dyDescent="0.25"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3:63" x14ac:dyDescent="0.25"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3:63" x14ac:dyDescent="0.25"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3:63" x14ac:dyDescent="0.25"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3:63" x14ac:dyDescent="0.25"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3:63" x14ac:dyDescent="0.25"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3:63" x14ac:dyDescent="0.25"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3:63" x14ac:dyDescent="0.25"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3:63" x14ac:dyDescent="0.25"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3:63" x14ac:dyDescent="0.25"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3:63" x14ac:dyDescent="0.25"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3:63" x14ac:dyDescent="0.25"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3:63" x14ac:dyDescent="0.25"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3:63" x14ac:dyDescent="0.25"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3:63" x14ac:dyDescent="0.25"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3:63" x14ac:dyDescent="0.25"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3:63" x14ac:dyDescent="0.25"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3:63" x14ac:dyDescent="0.25"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3:63" x14ac:dyDescent="0.25"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3:63" x14ac:dyDescent="0.25"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3:63" x14ac:dyDescent="0.25"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3:63" x14ac:dyDescent="0.25"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3:63" x14ac:dyDescent="0.25"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3:63" x14ac:dyDescent="0.25"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3:63" x14ac:dyDescent="0.25"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3:63" x14ac:dyDescent="0.25"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3:63" x14ac:dyDescent="0.25"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3:63" x14ac:dyDescent="0.25"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3:63" x14ac:dyDescent="0.25"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3:63" x14ac:dyDescent="0.25"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3:63" x14ac:dyDescent="0.25"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3:63" x14ac:dyDescent="0.25"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3:63" x14ac:dyDescent="0.25"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3:63" x14ac:dyDescent="0.25"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3:63" x14ac:dyDescent="0.25"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3:63" x14ac:dyDescent="0.25"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3:63" x14ac:dyDescent="0.25"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3:63" x14ac:dyDescent="0.25"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3:63" x14ac:dyDescent="0.25"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3:63" x14ac:dyDescent="0.25"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3:63" x14ac:dyDescent="0.25"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3:63" x14ac:dyDescent="0.25"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3:63" x14ac:dyDescent="0.25"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3:63" x14ac:dyDescent="0.25"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3:63" x14ac:dyDescent="0.25"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3:63" x14ac:dyDescent="0.25"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3:63" x14ac:dyDescent="0.25"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3:63" x14ac:dyDescent="0.25"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3:63" x14ac:dyDescent="0.25"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3:63" x14ac:dyDescent="0.25"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3:63" x14ac:dyDescent="0.25"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3:63" x14ac:dyDescent="0.25"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3:63" x14ac:dyDescent="0.25"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3:63" x14ac:dyDescent="0.25"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3:63" x14ac:dyDescent="0.25"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3:63" x14ac:dyDescent="0.25"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3:63" x14ac:dyDescent="0.25"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3:63" x14ac:dyDescent="0.25"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3:63" x14ac:dyDescent="0.25"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3:63" x14ac:dyDescent="0.25"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3:63" x14ac:dyDescent="0.25"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3:63" x14ac:dyDescent="0.25"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3:63" x14ac:dyDescent="0.25"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3:63" x14ac:dyDescent="0.25"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3:63" x14ac:dyDescent="0.25"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3:63" x14ac:dyDescent="0.25"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3:63" x14ac:dyDescent="0.25"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3:63" x14ac:dyDescent="0.25"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3:63" x14ac:dyDescent="0.25"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3:63" x14ac:dyDescent="0.25"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3:63" x14ac:dyDescent="0.25"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3:63" x14ac:dyDescent="0.25"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3:63" x14ac:dyDescent="0.25"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3:63" x14ac:dyDescent="0.25"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3:63" x14ac:dyDescent="0.25"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3:63" x14ac:dyDescent="0.25"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3:63" x14ac:dyDescent="0.25"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3:63" x14ac:dyDescent="0.25"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3:63" x14ac:dyDescent="0.25"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3:63" x14ac:dyDescent="0.25"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3:63" x14ac:dyDescent="0.25"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3:63" x14ac:dyDescent="0.25"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3:63" x14ac:dyDescent="0.25"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3:63" x14ac:dyDescent="0.25"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3:63" x14ac:dyDescent="0.25"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3:63" x14ac:dyDescent="0.25"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3:63" x14ac:dyDescent="0.25"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3:63" x14ac:dyDescent="0.25"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3:63" x14ac:dyDescent="0.25"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3:63" x14ac:dyDescent="0.25"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3:63" x14ac:dyDescent="0.25"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3:63" x14ac:dyDescent="0.25"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3:63" x14ac:dyDescent="0.25"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3:63" x14ac:dyDescent="0.25"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3:63" x14ac:dyDescent="0.25"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3:63" x14ac:dyDescent="0.25"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3:63" x14ac:dyDescent="0.25"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3:63" x14ac:dyDescent="0.25"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3:63" x14ac:dyDescent="0.25"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3:63" x14ac:dyDescent="0.25"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3:63" x14ac:dyDescent="0.25"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3:63" x14ac:dyDescent="0.25"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3:63" x14ac:dyDescent="0.25"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3:63" x14ac:dyDescent="0.25"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3:63" x14ac:dyDescent="0.25"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3:63" x14ac:dyDescent="0.25"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3:63" x14ac:dyDescent="0.25"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3:63" x14ac:dyDescent="0.25"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3:63" x14ac:dyDescent="0.25"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3:63" x14ac:dyDescent="0.25"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3:63" x14ac:dyDescent="0.25"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3:63" x14ac:dyDescent="0.25"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3:63" x14ac:dyDescent="0.25"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3:63" x14ac:dyDescent="0.25"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3:63" x14ac:dyDescent="0.25"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3:63" x14ac:dyDescent="0.25"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3:63" x14ac:dyDescent="0.25"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3:63" x14ac:dyDescent="0.25"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3:63" x14ac:dyDescent="0.25"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3:63" x14ac:dyDescent="0.25"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3:63" x14ac:dyDescent="0.25"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3:63" x14ac:dyDescent="0.25"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3:63" x14ac:dyDescent="0.25"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3:63" x14ac:dyDescent="0.25"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3:63" x14ac:dyDescent="0.25"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3:63" x14ac:dyDescent="0.25"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3:63" x14ac:dyDescent="0.25"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3:63" x14ac:dyDescent="0.25"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3:63" x14ac:dyDescent="0.25"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3:63" x14ac:dyDescent="0.25"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3:63" x14ac:dyDescent="0.25"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3:63" x14ac:dyDescent="0.25"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3:63" x14ac:dyDescent="0.25"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3:63" x14ac:dyDescent="0.25"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3:63" x14ac:dyDescent="0.25"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3:63" x14ac:dyDescent="0.25"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3:63" x14ac:dyDescent="0.25"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3:63" x14ac:dyDescent="0.25"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3:63" x14ac:dyDescent="0.25"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3:63" x14ac:dyDescent="0.25"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3:63" x14ac:dyDescent="0.25"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3:63" x14ac:dyDescent="0.25"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3:63" x14ac:dyDescent="0.25"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3:63" x14ac:dyDescent="0.25"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3:63" x14ac:dyDescent="0.25"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3:63" x14ac:dyDescent="0.25"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3:63" x14ac:dyDescent="0.25"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3:63" x14ac:dyDescent="0.25"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3:63" x14ac:dyDescent="0.25"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3:63" x14ac:dyDescent="0.25"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3:63" x14ac:dyDescent="0.25"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3:63" x14ac:dyDescent="0.25"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3:63" x14ac:dyDescent="0.25"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3:63" x14ac:dyDescent="0.25"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3:63" x14ac:dyDescent="0.25"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  <row r="1001" spans="3:63" x14ac:dyDescent="0.25"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</row>
    <row r="1002" spans="3:63" x14ac:dyDescent="0.25"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</row>
    <row r="1003" spans="3:63" x14ac:dyDescent="0.25"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</row>
    <row r="1004" spans="3:63" x14ac:dyDescent="0.25"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</row>
    <row r="1005" spans="3:63" x14ac:dyDescent="0.25"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</row>
    <row r="1006" spans="3:63" x14ac:dyDescent="0.25"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</row>
    <row r="1007" spans="3:63" x14ac:dyDescent="0.25"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</row>
    <row r="1008" spans="3:63" x14ac:dyDescent="0.25"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</row>
    <row r="1009" spans="3:63" x14ac:dyDescent="0.25"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</row>
    <row r="1010" spans="3:63" x14ac:dyDescent="0.25"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</row>
    <row r="1011" spans="3:63" x14ac:dyDescent="0.25"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</row>
    <row r="1012" spans="3:63" x14ac:dyDescent="0.25"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</row>
    <row r="1013" spans="3:63" x14ac:dyDescent="0.25"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</row>
    <row r="1014" spans="3:63" x14ac:dyDescent="0.25"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</row>
    <row r="1015" spans="3:63" x14ac:dyDescent="0.25"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</row>
    <row r="1016" spans="3:63" x14ac:dyDescent="0.25"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3:63" x14ac:dyDescent="0.25"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</row>
    <row r="1018" spans="3:63" x14ac:dyDescent="0.25"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</row>
    <row r="1019" spans="3:63" x14ac:dyDescent="0.25"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</row>
    <row r="1020" spans="3:63" x14ac:dyDescent="0.25"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</row>
    <row r="1021" spans="3:63" x14ac:dyDescent="0.25"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</row>
    <row r="1022" spans="3:63" x14ac:dyDescent="0.25"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</row>
    <row r="1023" spans="3:63" x14ac:dyDescent="0.25"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</row>
    <row r="1024" spans="3:63" x14ac:dyDescent="0.25"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</row>
    <row r="1025" spans="3:63" x14ac:dyDescent="0.25"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</row>
    <row r="1026" spans="3:63" x14ac:dyDescent="0.25"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</row>
    <row r="1027" spans="3:63" x14ac:dyDescent="0.25"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</row>
    <row r="1028" spans="3:63" x14ac:dyDescent="0.25"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</row>
    <row r="1029" spans="3:63" x14ac:dyDescent="0.25"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</row>
    <row r="1030" spans="3:63" x14ac:dyDescent="0.25"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</row>
    <row r="1031" spans="3:63" x14ac:dyDescent="0.25"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</row>
    <row r="1032" spans="3:63" x14ac:dyDescent="0.25"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</row>
    <row r="1033" spans="3:63" x14ac:dyDescent="0.25"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</row>
    <row r="1034" spans="3:63" x14ac:dyDescent="0.25"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</row>
    <row r="1035" spans="3:63" x14ac:dyDescent="0.25"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</row>
    <row r="1036" spans="3:63" x14ac:dyDescent="0.25"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</row>
    <row r="1037" spans="3:63" x14ac:dyDescent="0.25"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</row>
    <row r="1038" spans="3:63" x14ac:dyDescent="0.25"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</row>
    <row r="1039" spans="3:63" x14ac:dyDescent="0.25"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</row>
    <row r="1040" spans="3:63" x14ac:dyDescent="0.25"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</row>
    <row r="1041" spans="3:63" x14ac:dyDescent="0.25"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</row>
    <row r="1042" spans="3:63" x14ac:dyDescent="0.25"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</row>
    <row r="1043" spans="3:63" x14ac:dyDescent="0.25"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</row>
    <row r="1044" spans="3:63" x14ac:dyDescent="0.25"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</row>
    <row r="1045" spans="3:63" x14ac:dyDescent="0.25"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</row>
    <row r="1046" spans="3:63" x14ac:dyDescent="0.25"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</row>
    <row r="1047" spans="3:63" x14ac:dyDescent="0.25"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</row>
    <row r="1048" spans="3:63" x14ac:dyDescent="0.25"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</row>
    <row r="1049" spans="3:63" x14ac:dyDescent="0.25"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</row>
    <row r="1050" spans="3:63" x14ac:dyDescent="0.25"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</row>
    <row r="1051" spans="3:63" x14ac:dyDescent="0.25"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</row>
    <row r="1052" spans="3:63" x14ac:dyDescent="0.25"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</row>
    <row r="1053" spans="3:63" x14ac:dyDescent="0.25"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</row>
    <row r="1054" spans="3:63" x14ac:dyDescent="0.25"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</row>
    <row r="1055" spans="3:63" x14ac:dyDescent="0.25"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</row>
    <row r="1056" spans="3:63" x14ac:dyDescent="0.25"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</row>
    <row r="1057" spans="3:63" x14ac:dyDescent="0.25"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</row>
    <row r="1058" spans="3:63" x14ac:dyDescent="0.25"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</row>
    <row r="1059" spans="3:63" x14ac:dyDescent="0.25"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</row>
    <row r="1060" spans="3:63" x14ac:dyDescent="0.25"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</row>
    <row r="1061" spans="3:63" x14ac:dyDescent="0.25"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</row>
    <row r="1062" spans="3:63" x14ac:dyDescent="0.25"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</row>
    <row r="1063" spans="3:63" x14ac:dyDescent="0.25"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</row>
    <row r="1064" spans="3:63" x14ac:dyDescent="0.25"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</row>
    <row r="1065" spans="3:63" x14ac:dyDescent="0.25"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</row>
    <row r="1066" spans="3:63" x14ac:dyDescent="0.25"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</row>
    <row r="1067" spans="3:63" x14ac:dyDescent="0.25"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</row>
    <row r="1068" spans="3:63" x14ac:dyDescent="0.25"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</row>
    <row r="1069" spans="3:63" x14ac:dyDescent="0.25"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</row>
    <row r="1070" spans="3:63" x14ac:dyDescent="0.25"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</row>
    <row r="1071" spans="3:63" x14ac:dyDescent="0.25"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</row>
    <row r="1072" spans="3:63" x14ac:dyDescent="0.25"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</row>
    <row r="1073" spans="3:63" x14ac:dyDescent="0.25"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</row>
    <row r="1074" spans="3:63" x14ac:dyDescent="0.25"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</row>
    <row r="1075" spans="3:63" x14ac:dyDescent="0.25"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</row>
    <row r="1076" spans="3:63" x14ac:dyDescent="0.25"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</row>
    <row r="1077" spans="3:63" x14ac:dyDescent="0.25"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</row>
    <row r="1078" spans="3:63" x14ac:dyDescent="0.25"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</row>
    <row r="1079" spans="3:63" x14ac:dyDescent="0.25"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</row>
    <row r="1080" spans="3:63" x14ac:dyDescent="0.25"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</row>
    <row r="1081" spans="3:63" x14ac:dyDescent="0.25"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</row>
    <row r="1082" spans="3:63" x14ac:dyDescent="0.25"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</row>
    <row r="1083" spans="3:63" x14ac:dyDescent="0.25"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</row>
    <row r="1084" spans="3:63" x14ac:dyDescent="0.25"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</row>
    <row r="1085" spans="3:63" x14ac:dyDescent="0.25"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</row>
    <row r="1086" spans="3:63" x14ac:dyDescent="0.25"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</row>
    <row r="1087" spans="3:63" x14ac:dyDescent="0.25"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</row>
    <row r="1088" spans="3:63" x14ac:dyDescent="0.25"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</row>
    <row r="1089" spans="3:63" x14ac:dyDescent="0.25"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</row>
    <row r="1090" spans="3:63" x14ac:dyDescent="0.25"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</row>
    <row r="1091" spans="3:63" x14ac:dyDescent="0.25"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</row>
    <row r="1092" spans="3:63" x14ac:dyDescent="0.25"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</row>
    <row r="1093" spans="3:63" x14ac:dyDescent="0.25"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</row>
    <row r="1094" spans="3:63" x14ac:dyDescent="0.25"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</row>
    <row r="1095" spans="3:63" x14ac:dyDescent="0.25"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</row>
    <row r="1096" spans="3:63" x14ac:dyDescent="0.25"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</row>
    <row r="1097" spans="3:63" x14ac:dyDescent="0.25"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</row>
    <row r="1098" spans="3:63" x14ac:dyDescent="0.25"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</row>
    <row r="1099" spans="3:63" x14ac:dyDescent="0.25"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</row>
    <row r="1100" spans="3:63" x14ac:dyDescent="0.25"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</row>
    <row r="1101" spans="3:63" x14ac:dyDescent="0.25"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</row>
    <row r="1102" spans="3:63" x14ac:dyDescent="0.25"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</row>
    <row r="1103" spans="3:63" x14ac:dyDescent="0.25"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</row>
    <row r="1104" spans="3:63" x14ac:dyDescent="0.25"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</row>
    <row r="1105" spans="3:63" x14ac:dyDescent="0.25"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</row>
    <row r="1106" spans="3:63" x14ac:dyDescent="0.25"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</row>
    <row r="1107" spans="3:63" x14ac:dyDescent="0.25"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</row>
    <row r="1108" spans="3:63" x14ac:dyDescent="0.25"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</row>
    <row r="1109" spans="3:63" x14ac:dyDescent="0.25"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</row>
    <row r="1110" spans="3:63" x14ac:dyDescent="0.25"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</row>
    <row r="1111" spans="3:63" x14ac:dyDescent="0.25"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</row>
    <row r="1112" spans="3:63" x14ac:dyDescent="0.25"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</row>
    <row r="1113" spans="3:63" x14ac:dyDescent="0.25"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</row>
    <row r="1114" spans="3:63" x14ac:dyDescent="0.25"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</row>
    <row r="1115" spans="3:63" x14ac:dyDescent="0.25"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</row>
    <row r="1116" spans="3:63" x14ac:dyDescent="0.25"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</row>
    <row r="1117" spans="3:63" x14ac:dyDescent="0.25"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</row>
    <row r="1118" spans="3:63" x14ac:dyDescent="0.25"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</row>
    <row r="1119" spans="3:63" x14ac:dyDescent="0.25"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</row>
    <row r="1120" spans="3:63" x14ac:dyDescent="0.25"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</row>
    <row r="1121" spans="3:63" x14ac:dyDescent="0.25"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</row>
    <row r="1122" spans="3:63" x14ac:dyDescent="0.25"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</row>
    <row r="1123" spans="3:63" x14ac:dyDescent="0.25"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</row>
    <row r="1124" spans="3:63" x14ac:dyDescent="0.25"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</row>
    <row r="1125" spans="3:63" x14ac:dyDescent="0.25"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</row>
    <row r="1126" spans="3:63" x14ac:dyDescent="0.25"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</row>
    <row r="1127" spans="3:63" x14ac:dyDescent="0.25"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</row>
    <row r="1128" spans="3:63" x14ac:dyDescent="0.25"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</row>
    <row r="1129" spans="3:63" x14ac:dyDescent="0.25"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3:63" x14ac:dyDescent="0.25"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3:63" x14ac:dyDescent="0.25"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  <row r="1132" spans="3:63" x14ac:dyDescent="0.25"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</row>
    <row r="1133" spans="3:63" x14ac:dyDescent="0.25"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</row>
    <row r="1134" spans="3:63" x14ac:dyDescent="0.25"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</row>
    <row r="1135" spans="3:63" x14ac:dyDescent="0.25"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</row>
    <row r="1136" spans="3:63" x14ac:dyDescent="0.25"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</row>
    <row r="1137" spans="3:63" x14ac:dyDescent="0.25"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</row>
    <row r="1138" spans="3:63" x14ac:dyDescent="0.25"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</row>
    <row r="1139" spans="3:63" x14ac:dyDescent="0.25"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</row>
    <row r="1140" spans="3:63" x14ac:dyDescent="0.25"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</row>
    <row r="1141" spans="3:63" x14ac:dyDescent="0.25"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</row>
    <row r="1142" spans="3:63" x14ac:dyDescent="0.25"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</row>
    <row r="1143" spans="3:63" x14ac:dyDescent="0.25"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</row>
    <row r="1144" spans="3:63" x14ac:dyDescent="0.25"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</row>
    <row r="1145" spans="3:63" x14ac:dyDescent="0.25"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</row>
    <row r="1146" spans="3:63" x14ac:dyDescent="0.25"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</row>
    <row r="1147" spans="3:63" x14ac:dyDescent="0.25"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</row>
    <row r="1148" spans="3:63" x14ac:dyDescent="0.25"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</row>
    <row r="1149" spans="3:63" x14ac:dyDescent="0.25"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</row>
    <row r="1150" spans="3:63" x14ac:dyDescent="0.25"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</row>
    <row r="1151" spans="3:63" x14ac:dyDescent="0.25"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</row>
    <row r="1152" spans="3:63" x14ac:dyDescent="0.25"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</row>
    <row r="1153" spans="3:63" x14ac:dyDescent="0.25"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</row>
    <row r="1154" spans="3:63" x14ac:dyDescent="0.25"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</row>
    <row r="1155" spans="3:63" x14ac:dyDescent="0.25"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</row>
    <row r="1156" spans="3:63" x14ac:dyDescent="0.25"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</row>
    <row r="1157" spans="3:63" x14ac:dyDescent="0.25"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</row>
    <row r="1158" spans="3:63" x14ac:dyDescent="0.25"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</row>
    <row r="1159" spans="3:63" x14ac:dyDescent="0.25"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</row>
    <row r="1160" spans="3:63" x14ac:dyDescent="0.25"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</row>
    <row r="1161" spans="3:63" x14ac:dyDescent="0.25"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</row>
    <row r="1162" spans="3:63" x14ac:dyDescent="0.25"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</row>
    <row r="1163" spans="3:63" x14ac:dyDescent="0.25"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</row>
    <row r="1164" spans="3:63" x14ac:dyDescent="0.25"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</row>
    <row r="1165" spans="3:63" x14ac:dyDescent="0.25"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</row>
    <row r="1166" spans="3:63" x14ac:dyDescent="0.25"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</row>
    <row r="1167" spans="3:63" x14ac:dyDescent="0.25"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</row>
    <row r="1168" spans="3:63" x14ac:dyDescent="0.25"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</row>
    <row r="1169" spans="3:63" x14ac:dyDescent="0.25"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</row>
    <row r="1170" spans="3:63" x14ac:dyDescent="0.25"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</row>
    <row r="1171" spans="3:63" x14ac:dyDescent="0.25"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</row>
    <row r="1172" spans="3:63" x14ac:dyDescent="0.25"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</row>
    <row r="1173" spans="3:63" x14ac:dyDescent="0.25"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</row>
    <row r="1174" spans="3:63" x14ac:dyDescent="0.25"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</row>
    <row r="1175" spans="3:63" x14ac:dyDescent="0.25"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</row>
    <row r="1176" spans="3:63" x14ac:dyDescent="0.25"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</row>
    <row r="1177" spans="3:63" x14ac:dyDescent="0.25"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</row>
    <row r="1178" spans="3:63" x14ac:dyDescent="0.25"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</row>
    <row r="1179" spans="3:63" x14ac:dyDescent="0.25"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</row>
    <row r="1180" spans="3:63" x14ac:dyDescent="0.25"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</row>
    <row r="1181" spans="3:63" x14ac:dyDescent="0.25"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</row>
    <row r="1182" spans="3:63" x14ac:dyDescent="0.25"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</row>
    <row r="1183" spans="3:63" x14ac:dyDescent="0.25"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</row>
    <row r="1184" spans="3:63" x14ac:dyDescent="0.25"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</row>
    <row r="1185" spans="3:63" x14ac:dyDescent="0.25"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</row>
    <row r="1186" spans="3:63" x14ac:dyDescent="0.25"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</row>
    <row r="1187" spans="3:63" x14ac:dyDescent="0.25"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</row>
    <row r="1188" spans="3:63" x14ac:dyDescent="0.25"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</row>
    <row r="1189" spans="3:63" x14ac:dyDescent="0.25"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</row>
    <row r="1190" spans="3:63" x14ac:dyDescent="0.25"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</row>
    <row r="1191" spans="3:63" x14ac:dyDescent="0.25"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</row>
    <row r="1192" spans="3:63" x14ac:dyDescent="0.25"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</row>
    <row r="1193" spans="3:63" x14ac:dyDescent="0.25"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</row>
    <row r="1194" spans="3:63" x14ac:dyDescent="0.25"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</row>
    <row r="1195" spans="3:63" x14ac:dyDescent="0.25"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</row>
    <row r="1196" spans="3:63" x14ac:dyDescent="0.25"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</row>
    <row r="1197" spans="3:63" x14ac:dyDescent="0.25"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</row>
    <row r="1198" spans="3:63" x14ac:dyDescent="0.25"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</row>
    <row r="1199" spans="3:63" x14ac:dyDescent="0.25"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</row>
    <row r="1200" spans="3:63" x14ac:dyDescent="0.25"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</row>
    <row r="1201" spans="3:63" x14ac:dyDescent="0.25"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</row>
    <row r="1202" spans="3:63" x14ac:dyDescent="0.25"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</row>
    <row r="1203" spans="3:63" x14ac:dyDescent="0.25"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</row>
    <row r="1204" spans="3:63" x14ac:dyDescent="0.25"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</row>
    <row r="1205" spans="3:63" x14ac:dyDescent="0.25"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</row>
    <row r="1206" spans="3:63" x14ac:dyDescent="0.25"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</row>
    <row r="1207" spans="3:63" x14ac:dyDescent="0.25"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</row>
    <row r="1208" spans="3:63" x14ac:dyDescent="0.25"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</row>
    <row r="1209" spans="3:63" x14ac:dyDescent="0.25"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</row>
    <row r="1210" spans="3:63" x14ac:dyDescent="0.25"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</row>
    <row r="1211" spans="3:63" x14ac:dyDescent="0.25"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</row>
    <row r="1212" spans="3:63" x14ac:dyDescent="0.25"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</row>
    <row r="1213" spans="3:63" x14ac:dyDescent="0.25"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</row>
    <row r="1214" spans="3:63" x14ac:dyDescent="0.25"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</row>
    <row r="1215" spans="3:63" x14ac:dyDescent="0.25"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</row>
    <row r="1216" spans="3:63" x14ac:dyDescent="0.25"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</row>
    <row r="1217" spans="3:63" x14ac:dyDescent="0.25"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</row>
    <row r="1218" spans="3:63" x14ac:dyDescent="0.25"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</row>
    <row r="1219" spans="3:63" x14ac:dyDescent="0.25"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</row>
    <row r="1220" spans="3:63" x14ac:dyDescent="0.25"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</row>
    <row r="1221" spans="3:63" x14ac:dyDescent="0.25"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</row>
    <row r="1222" spans="3:63" x14ac:dyDescent="0.25"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</row>
    <row r="1223" spans="3:63" x14ac:dyDescent="0.25">
      <c r="C1223" s="12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</row>
    <row r="1224" spans="3:63" x14ac:dyDescent="0.25">
      <c r="C1224" s="12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</row>
    <row r="1225" spans="3:63" x14ac:dyDescent="0.25">
      <c r="C1225" s="12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</row>
    <row r="1226" spans="3:63" x14ac:dyDescent="0.25">
      <c r="C1226" s="12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</row>
    <row r="1227" spans="3:63" x14ac:dyDescent="0.25">
      <c r="C1227" s="12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</row>
    <row r="1228" spans="3:63" x14ac:dyDescent="0.25">
      <c r="C1228" s="12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</row>
    <row r="1229" spans="3:63" x14ac:dyDescent="0.25">
      <c r="C1229" s="12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</row>
    <row r="1230" spans="3:63" x14ac:dyDescent="0.25">
      <c r="C1230" s="12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</row>
    <row r="1231" spans="3:63" x14ac:dyDescent="0.25">
      <c r="C1231" s="12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</row>
    <row r="1232" spans="3:63" x14ac:dyDescent="0.25">
      <c r="C1232" s="12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</row>
    <row r="1233" spans="3:63" x14ac:dyDescent="0.25">
      <c r="C1233" s="12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</row>
    <row r="1234" spans="3:63" x14ac:dyDescent="0.25">
      <c r="C1234" s="12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</row>
    <row r="1235" spans="3:63" x14ac:dyDescent="0.25">
      <c r="C1235" s="12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</row>
    <row r="1236" spans="3:63" x14ac:dyDescent="0.25">
      <c r="C1236" s="12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</row>
    <row r="1237" spans="3:63" x14ac:dyDescent="0.25">
      <c r="C1237" s="12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</row>
    <row r="1238" spans="3:63" x14ac:dyDescent="0.25">
      <c r="C1238" s="12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</row>
    <row r="1239" spans="3:63" x14ac:dyDescent="0.25">
      <c r="C1239" s="12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</row>
    <row r="1240" spans="3:63" x14ac:dyDescent="0.25">
      <c r="C1240" s="12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</row>
    <row r="1241" spans="3:63" x14ac:dyDescent="0.25">
      <c r="C1241" s="12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</row>
    <row r="1242" spans="3:63" x14ac:dyDescent="0.25">
      <c r="C1242" s="12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</row>
    <row r="1243" spans="3:63" x14ac:dyDescent="0.25">
      <c r="C1243" s="12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</row>
    <row r="1244" spans="3:63" x14ac:dyDescent="0.25">
      <c r="C1244" s="12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</row>
    <row r="1245" spans="3:63" x14ac:dyDescent="0.25">
      <c r="C1245" s="12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</row>
    <row r="1246" spans="3:63" x14ac:dyDescent="0.25">
      <c r="C1246" s="12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</row>
    <row r="1247" spans="3:63" x14ac:dyDescent="0.25">
      <c r="C1247" s="12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</row>
    <row r="1248" spans="3:63" x14ac:dyDescent="0.25">
      <c r="C1248" s="12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</row>
    <row r="1249" spans="3:63" x14ac:dyDescent="0.25">
      <c r="C1249" s="12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</row>
    <row r="1250" spans="3:63" x14ac:dyDescent="0.25">
      <c r="C1250" s="12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</row>
    <row r="1251" spans="3:63" x14ac:dyDescent="0.25">
      <c r="C1251" s="12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</row>
    <row r="1252" spans="3:63" x14ac:dyDescent="0.25">
      <c r="C1252" s="12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</row>
    <row r="1253" spans="3:63" x14ac:dyDescent="0.25">
      <c r="C1253" s="12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</row>
    <row r="1254" spans="3:63" x14ac:dyDescent="0.25">
      <c r="C1254" s="12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</row>
    <row r="1255" spans="3:63" x14ac:dyDescent="0.25">
      <c r="C1255" s="12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</row>
    <row r="1256" spans="3:63" x14ac:dyDescent="0.25">
      <c r="C1256" s="12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</row>
    <row r="1257" spans="3:63" x14ac:dyDescent="0.25">
      <c r="C1257" s="12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</row>
    <row r="1258" spans="3:63" x14ac:dyDescent="0.25">
      <c r="C1258" s="12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</row>
    <row r="1259" spans="3:63" x14ac:dyDescent="0.25">
      <c r="C1259" s="12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</row>
    <row r="1260" spans="3:63" x14ac:dyDescent="0.25">
      <c r="C1260" s="12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</row>
    <row r="1261" spans="3:63" x14ac:dyDescent="0.25">
      <c r="C1261" s="12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</row>
    <row r="1262" spans="3:63" x14ac:dyDescent="0.25">
      <c r="C1262" s="12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</row>
    <row r="1263" spans="3:63" x14ac:dyDescent="0.25">
      <c r="C1263" s="12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</row>
    <row r="1264" spans="3:63" x14ac:dyDescent="0.25">
      <c r="C1264" s="12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</row>
    <row r="1265" spans="3:63" x14ac:dyDescent="0.25">
      <c r="C1265" s="12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</row>
    <row r="1266" spans="3:63" x14ac:dyDescent="0.25">
      <c r="C1266" s="12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</row>
    <row r="1267" spans="3:63" x14ac:dyDescent="0.25">
      <c r="C1267" s="12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</row>
    <row r="1268" spans="3:63" x14ac:dyDescent="0.25">
      <c r="C1268" s="12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</row>
    <row r="1269" spans="3:63" x14ac:dyDescent="0.25">
      <c r="C1269" s="12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</row>
    <row r="1270" spans="3:63" x14ac:dyDescent="0.25">
      <c r="C1270" s="12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</row>
    <row r="1271" spans="3:63" x14ac:dyDescent="0.25">
      <c r="C1271" s="12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</row>
    <row r="1272" spans="3:63" x14ac:dyDescent="0.25">
      <c r="C1272" s="12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</row>
    <row r="1273" spans="3:63" x14ac:dyDescent="0.25">
      <c r="C1273" s="12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</row>
    <row r="1274" spans="3:63" x14ac:dyDescent="0.25">
      <c r="C1274" s="12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</row>
    <row r="1275" spans="3:63" x14ac:dyDescent="0.25">
      <c r="C1275" s="12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</row>
    <row r="1276" spans="3:63" x14ac:dyDescent="0.25">
      <c r="C1276" s="12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</row>
    <row r="1277" spans="3:63" x14ac:dyDescent="0.25">
      <c r="C1277" s="12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</row>
    <row r="1278" spans="3:63" x14ac:dyDescent="0.25">
      <c r="C1278" s="12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</row>
    <row r="1279" spans="3:63" x14ac:dyDescent="0.25">
      <c r="C1279" s="12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</row>
    <row r="1280" spans="3:63" x14ac:dyDescent="0.25">
      <c r="C1280" s="12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</row>
    <row r="1281" spans="3:63" x14ac:dyDescent="0.25">
      <c r="C1281" s="12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</row>
    <row r="1282" spans="3:63" x14ac:dyDescent="0.25">
      <c r="C1282" s="12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</row>
    <row r="1283" spans="3:63" x14ac:dyDescent="0.25">
      <c r="C1283" s="12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</row>
    <row r="1284" spans="3:63" x14ac:dyDescent="0.25">
      <c r="C1284" s="12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</row>
    <row r="1285" spans="3:63" x14ac:dyDescent="0.25">
      <c r="C1285" s="12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</row>
    <row r="1286" spans="3:63" x14ac:dyDescent="0.25">
      <c r="C1286" s="12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</row>
    <row r="1287" spans="3:63" x14ac:dyDescent="0.25">
      <c r="C1287" s="12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</row>
    <row r="1288" spans="3:63" x14ac:dyDescent="0.25">
      <c r="C1288" s="12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</row>
  </sheetData>
  <pageMargins left="0.25" right="0.25" top="0.75" bottom="0.75" header="0.3" footer="0.3"/>
  <pageSetup paperSize="9" scale="28" fitToWidth="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1222"/>
  <sheetViews>
    <sheetView zoomScale="8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44.7109375" style="11" customWidth="1"/>
    <col min="2" max="2" width="8.42578125" style="1" customWidth="1"/>
    <col min="3" max="3" width="10.7109375" style="2" customWidth="1"/>
    <col min="4" max="63" width="13.140625" style="14" customWidth="1"/>
    <col min="64" max="125" width="13.140625" style="1" customWidth="1"/>
    <col min="126" max="16384" width="9.140625" style="1"/>
  </cols>
  <sheetData>
    <row r="1" spans="1:125" s="25" customFormat="1" ht="21" x14ac:dyDescent="0.25">
      <c r="A1" s="24" t="str">
        <f>title</f>
        <v>Вариант 1</v>
      </c>
      <c r="C1" s="91"/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34</v>
      </c>
      <c r="AL1" s="3">
        <v>35</v>
      </c>
      <c r="AM1" s="3">
        <v>36</v>
      </c>
      <c r="AN1" s="3">
        <v>37</v>
      </c>
      <c r="AO1" s="3">
        <v>38</v>
      </c>
      <c r="AP1" s="3">
        <v>39</v>
      </c>
      <c r="AQ1" s="3">
        <v>40</v>
      </c>
      <c r="AR1" s="3">
        <v>41</v>
      </c>
      <c r="AS1" s="3">
        <v>42</v>
      </c>
      <c r="AT1" s="3">
        <v>43</v>
      </c>
      <c r="AU1" s="3">
        <v>44</v>
      </c>
      <c r="AV1" s="3">
        <v>45</v>
      </c>
      <c r="AW1" s="3">
        <v>46</v>
      </c>
      <c r="AX1" s="3">
        <v>47</v>
      </c>
      <c r="AY1" s="3">
        <v>48</v>
      </c>
      <c r="AZ1" s="3">
        <v>49</v>
      </c>
      <c r="BA1" s="3">
        <v>50</v>
      </c>
      <c r="BB1" s="3">
        <v>51</v>
      </c>
      <c r="BC1" s="3">
        <v>52</v>
      </c>
      <c r="BD1" s="3">
        <v>53</v>
      </c>
      <c r="BE1" s="3">
        <v>54</v>
      </c>
      <c r="BF1" s="3">
        <v>55</v>
      </c>
      <c r="BG1" s="3">
        <v>56</v>
      </c>
      <c r="BH1" s="3">
        <v>57</v>
      </c>
      <c r="BI1" s="3">
        <v>58</v>
      </c>
      <c r="BJ1" s="3">
        <v>59</v>
      </c>
      <c r="BK1" s="3">
        <v>60</v>
      </c>
      <c r="BL1" s="3">
        <v>61</v>
      </c>
      <c r="BM1" s="3">
        <v>62</v>
      </c>
      <c r="BN1" s="3">
        <v>63</v>
      </c>
      <c r="BO1" s="3">
        <v>64</v>
      </c>
      <c r="BP1" s="3">
        <v>65</v>
      </c>
      <c r="BQ1" s="3">
        <v>66</v>
      </c>
      <c r="BR1" s="3">
        <v>67</v>
      </c>
      <c r="BS1" s="3">
        <v>68</v>
      </c>
      <c r="BT1" s="3">
        <v>69</v>
      </c>
      <c r="BU1" s="3">
        <v>70</v>
      </c>
      <c r="BV1" s="3">
        <v>71</v>
      </c>
      <c r="BW1" s="3">
        <v>72</v>
      </c>
      <c r="BX1" s="3">
        <v>73</v>
      </c>
      <c r="BY1" s="3">
        <v>74</v>
      </c>
      <c r="BZ1" s="3">
        <v>75</v>
      </c>
      <c r="CA1" s="3">
        <v>76</v>
      </c>
      <c r="CB1" s="3">
        <v>77</v>
      </c>
      <c r="CC1" s="3">
        <v>78</v>
      </c>
      <c r="CD1" s="3">
        <v>79</v>
      </c>
      <c r="CE1" s="3">
        <v>80</v>
      </c>
      <c r="CF1" s="3">
        <v>81</v>
      </c>
      <c r="CG1" s="3">
        <v>82</v>
      </c>
      <c r="CH1" s="3">
        <v>83</v>
      </c>
      <c r="CI1" s="3">
        <v>84</v>
      </c>
      <c r="CJ1" s="3">
        <v>85</v>
      </c>
      <c r="CK1" s="3">
        <v>86</v>
      </c>
      <c r="CL1" s="3">
        <v>87</v>
      </c>
      <c r="CM1" s="3">
        <v>88</v>
      </c>
      <c r="CN1" s="3">
        <v>89</v>
      </c>
      <c r="CO1" s="3">
        <v>90</v>
      </c>
      <c r="CP1" s="3">
        <v>91</v>
      </c>
      <c r="CQ1" s="3">
        <v>92</v>
      </c>
      <c r="CR1" s="3">
        <v>93</v>
      </c>
      <c r="CS1" s="3">
        <v>94</v>
      </c>
      <c r="CT1" s="3">
        <v>95</v>
      </c>
      <c r="CU1" s="3">
        <v>96</v>
      </c>
      <c r="CV1" s="3">
        <v>97</v>
      </c>
      <c r="CW1" s="3">
        <v>98</v>
      </c>
      <c r="CX1" s="3">
        <v>99</v>
      </c>
      <c r="CY1" s="3">
        <v>100</v>
      </c>
      <c r="CZ1" s="3">
        <v>101</v>
      </c>
      <c r="DA1" s="3">
        <v>102</v>
      </c>
      <c r="DB1" s="3">
        <v>103</v>
      </c>
      <c r="DC1" s="3">
        <v>104</v>
      </c>
      <c r="DD1" s="3">
        <v>105</v>
      </c>
      <c r="DE1" s="3">
        <v>106</v>
      </c>
      <c r="DF1" s="3">
        <v>107</v>
      </c>
      <c r="DG1" s="3">
        <v>108</v>
      </c>
      <c r="DH1" s="3">
        <v>109</v>
      </c>
      <c r="DI1" s="3">
        <v>110</v>
      </c>
      <c r="DJ1" s="3">
        <v>111</v>
      </c>
      <c r="DK1" s="3">
        <v>112</v>
      </c>
      <c r="DL1" s="3">
        <v>113</v>
      </c>
      <c r="DM1" s="3">
        <v>114</v>
      </c>
      <c r="DN1" s="3">
        <v>115</v>
      </c>
      <c r="DO1" s="3">
        <v>116</v>
      </c>
      <c r="DP1" s="3">
        <v>117</v>
      </c>
      <c r="DQ1" s="3">
        <v>118</v>
      </c>
      <c r="DR1" s="3">
        <v>119</v>
      </c>
      <c r="DS1" s="3">
        <v>120</v>
      </c>
      <c r="DT1" s="3">
        <v>121</v>
      </c>
      <c r="DU1" s="3">
        <v>122</v>
      </c>
    </row>
    <row r="2" spans="1:125" x14ac:dyDescent="0.25">
      <c r="A2" s="47" t="str">
        <f>cur</f>
        <v>USD</v>
      </c>
      <c r="B2" s="5"/>
      <c r="C2" s="6"/>
      <c r="D2" s="7">
        <f t="shared" ref="D2:H2" si="0">YEAR(D3)</f>
        <v>2014</v>
      </c>
      <c r="E2" s="7">
        <f t="shared" si="0"/>
        <v>2014</v>
      </c>
      <c r="F2" s="7">
        <f t="shared" si="0"/>
        <v>2015</v>
      </c>
      <c r="G2" s="7">
        <f t="shared" si="0"/>
        <v>2015</v>
      </c>
      <c r="H2" s="7">
        <f t="shared" si="0"/>
        <v>2015</v>
      </c>
      <c r="I2" s="7">
        <f>YEAR(I3)</f>
        <v>2015</v>
      </c>
      <c r="J2" s="7">
        <f>YEAR(J3)</f>
        <v>2015</v>
      </c>
      <c r="K2" s="7">
        <f t="shared" ref="K2:BV2" si="1">YEAR(K3)</f>
        <v>2015</v>
      </c>
      <c r="L2" s="7">
        <f t="shared" si="1"/>
        <v>2015</v>
      </c>
      <c r="M2" s="7">
        <f t="shared" si="1"/>
        <v>2015</v>
      </c>
      <c r="N2" s="7">
        <f t="shared" si="1"/>
        <v>2015</v>
      </c>
      <c r="O2" s="7">
        <f t="shared" si="1"/>
        <v>2015</v>
      </c>
      <c r="P2" s="7">
        <f t="shared" si="1"/>
        <v>2015</v>
      </c>
      <c r="Q2" s="7">
        <f t="shared" si="1"/>
        <v>2015</v>
      </c>
      <c r="R2" s="7">
        <f t="shared" si="1"/>
        <v>2016</v>
      </c>
      <c r="S2" s="7">
        <f t="shared" si="1"/>
        <v>2016</v>
      </c>
      <c r="T2" s="7">
        <f t="shared" si="1"/>
        <v>2016</v>
      </c>
      <c r="U2" s="7">
        <f t="shared" si="1"/>
        <v>2016</v>
      </c>
      <c r="V2" s="7">
        <f t="shared" si="1"/>
        <v>2016</v>
      </c>
      <c r="W2" s="7">
        <f t="shared" si="1"/>
        <v>2016</v>
      </c>
      <c r="X2" s="7">
        <f t="shared" si="1"/>
        <v>2016</v>
      </c>
      <c r="Y2" s="7">
        <f t="shared" si="1"/>
        <v>2016</v>
      </c>
      <c r="Z2" s="7">
        <f t="shared" si="1"/>
        <v>2016</v>
      </c>
      <c r="AA2" s="7">
        <f t="shared" si="1"/>
        <v>2016</v>
      </c>
      <c r="AB2" s="7">
        <f t="shared" si="1"/>
        <v>2016</v>
      </c>
      <c r="AC2" s="7">
        <f t="shared" si="1"/>
        <v>2016</v>
      </c>
      <c r="AD2" s="7">
        <f t="shared" si="1"/>
        <v>2017</v>
      </c>
      <c r="AE2" s="7">
        <f t="shared" si="1"/>
        <v>2017</v>
      </c>
      <c r="AF2" s="7">
        <f t="shared" si="1"/>
        <v>2017</v>
      </c>
      <c r="AG2" s="7">
        <f t="shared" si="1"/>
        <v>2017</v>
      </c>
      <c r="AH2" s="7">
        <f t="shared" si="1"/>
        <v>2017</v>
      </c>
      <c r="AI2" s="7">
        <f t="shared" si="1"/>
        <v>2017</v>
      </c>
      <c r="AJ2" s="7">
        <f t="shared" si="1"/>
        <v>2017</v>
      </c>
      <c r="AK2" s="7">
        <f t="shared" si="1"/>
        <v>2017</v>
      </c>
      <c r="AL2" s="7">
        <f t="shared" si="1"/>
        <v>2017</v>
      </c>
      <c r="AM2" s="7">
        <f t="shared" si="1"/>
        <v>2017</v>
      </c>
      <c r="AN2" s="7">
        <f t="shared" si="1"/>
        <v>2017</v>
      </c>
      <c r="AO2" s="7">
        <f t="shared" si="1"/>
        <v>2017</v>
      </c>
      <c r="AP2" s="7">
        <f t="shared" si="1"/>
        <v>2018</v>
      </c>
      <c r="AQ2" s="7">
        <f t="shared" si="1"/>
        <v>2018</v>
      </c>
      <c r="AR2" s="7">
        <f t="shared" si="1"/>
        <v>2018</v>
      </c>
      <c r="AS2" s="7">
        <f t="shared" si="1"/>
        <v>2018</v>
      </c>
      <c r="AT2" s="7">
        <f t="shared" si="1"/>
        <v>2018</v>
      </c>
      <c r="AU2" s="7">
        <f t="shared" si="1"/>
        <v>2018</v>
      </c>
      <c r="AV2" s="7">
        <f t="shared" si="1"/>
        <v>2018</v>
      </c>
      <c r="AW2" s="7">
        <f t="shared" si="1"/>
        <v>2018</v>
      </c>
      <c r="AX2" s="7">
        <f t="shared" si="1"/>
        <v>2018</v>
      </c>
      <c r="AY2" s="7">
        <f t="shared" si="1"/>
        <v>2018</v>
      </c>
      <c r="AZ2" s="7">
        <f t="shared" si="1"/>
        <v>2018</v>
      </c>
      <c r="BA2" s="7">
        <f t="shared" si="1"/>
        <v>2018</v>
      </c>
      <c r="BB2" s="7">
        <f t="shared" si="1"/>
        <v>2019</v>
      </c>
      <c r="BC2" s="7">
        <f t="shared" si="1"/>
        <v>2019</v>
      </c>
      <c r="BD2" s="7">
        <f t="shared" si="1"/>
        <v>2019</v>
      </c>
      <c r="BE2" s="7">
        <f t="shared" si="1"/>
        <v>2019</v>
      </c>
      <c r="BF2" s="7">
        <f t="shared" si="1"/>
        <v>2019</v>
      </c>
      <c r="BG2" s="7">
        <f t="shared" si="1"/>
        <v>2019</v>
      </c>
      <c r="BH2" s="7">
        <f t="shared" si="1"/>
        <v>2019</v>
      </c>
      <c r="BI2" s="7">
        <f t="shared" si="1"/>
        <v>2019</v>
      </c>
      <c r="BJ2" s="7">
        <f t="shared" si="1"/>
        <v>2019</v>
      </c>
      <c r="BK2" s="7">
        <f t="shared" si="1"/>
        <v>2019</v>
      </c>
      <c r="BL2" s="7">
        <f t="shared" si="1"/>
        <v>2019</v>
      </c>
      <c r="BM2" s="7">
        <f t="shared" si="1"/>
        <v>2019</v>
      </c>
      <c r="BN2" s="7">
        <f t="shared" si="1"/>
        <v>2020</v>
      </c>
      <c r="BO2" s="7">
        <f t="shared" si="1"/>
        <v>2020</v>
      </c>
      <c r="BP2" s="7">
        <f t="shared" si="1"/>
        <v>2020</v>
      </c>
      <c r="BQ2" s="7">
        <f t="shared" si="1"/>
        <v>2020</v>
      </c>
      <c r="BR2" s="7">
        <f t="shared" si="1"/>
        <v>2020</v>
      </c>
      <c r="BS2" s="7">
        <f t="shared" si="1"/>
        <v>2020</v>
      </c>
      <c r="BT2" s="7">
        <f t="shared" si="1"/>
        <v>2020</v>
      </c>
      <c r="BU2" s="7">
        <f t="shared" si="1"/>
        <v>2020</v>
      </c>
      <c r="BV2" s="7">
        <f t="shared" si="1"/>
        <v>2020</v>
      </c>
      <c r="BW2" s="7">
        <f t="shared" ref="BW2:DU2" si="2">YEAR(BW3)</f>
        <v>2020</v>
      </c>
      <c r="BX2" s="7">
        <f t="shared" si="2"/>
        <v>2020</v>
      </c>
      <c r="BY2" s="7">
        <f t="shared" si="2"/>
        <v>2020</v>
      </c>
      <c r="BZ2" s="7">
        <f t="shared" si="2"/>
        <v>2021</v>
      </c>
      <c r="CA2" s="7">
        <f t="shared" si="2"/>
        <v>2021</v>
      </c>
      <c r="CB2" s="7">
        <f t="shared" si="2"/>
        <v>2021</v>
      </c>
      <c r="CC2" s="7">
        <f t="shared" si="2"/>
        <v>2021</v>
      </c>
      <c r="CD2" s="7">
        <f t="shared" si="2"/>
        <v>2021</v>
      </c>
      <c r="CE2" s="7">
        <f t="shared" si="2"/>
        <v>2021</v>
      </c>
      <c r="CF2" s="7">
        <f t="shared" si="2"/>
        <v>2021</v>
      </c>
      <c r="CG2" s="7">
        <f t="shared" si="2"/>
        <v>2021</v>
      </c>
      <c r="CH2" s="7">
        <f t="shared" si="2"/>
        <v>2021</v>
      </c>
      <c r="CI2" s="7">
        <f t="shared" si="2"/>
        <v>2021</v>
      </c>
      <c r="CJ2" s="7">
        <f t="shared" si="2"/>
        <v>2021</v>
      </c>
      <c r="CK2" s="7">
        <f t="shared" si="2"/>
        <v>2021</v>
      </c>
      <c r="CL2" s="7">
        <f t="shared" si="2"/>
        <v>2022</v>
      </c>
      <c r="CM2" s="7">
        <f t="shared" si="2"/>
        <v>2022</v>
      </c>
      <c r="CN2" s="7">
        <f t="shared" si="2"/>
        <v>2022</v>
      </c>
      <c r="CO2" s="7">
        <f t="shared" si="2"/>
        <v>2022</v>
      </c>
      <c r="CP2" s="7">
        <f t="shared" si="2"/>
        <v>2022</v>
      </c>
      <c r="CQ2" s="7">
        <f t="shared" si="2"/>
        <v>2022</v>
      </c>
      <c r="CR2" s="7">
        <f t="shared" si="2"/>
        <v>2022</v>
      </c>
      <c r="CS2" s="7">
        <f t="shared" si="2"/>
        <v>2022</v>
      </c>
      <c r="CT2" s="7">
        <f t="shared" si="2"/>
        <v>2022</v>
      </c>
      <c r="CU2" s="7">
        <f t="shared" si="2"/>
        <v>2022</v>
      </c>
      <c r="CV2" s="7">
        <f t="shared" si="2"/>
        <v>2022</v>
      </c>
      <c r="CW2" s="7">
        <f t="shared" si="2"/>
        <v>2022</v>
      </c>
      <c r="CX2" s="7">
        <f t="shared" si="2"/>
        <v>2023</v>
      </c>
      <c r="CY2" s="7">
        <f t="shared" si="2"/>
        <v>2023</v>
      </c>
      <c r="CZ2" s="7">
        <f t="shared" si="2"/>
        <v>2023</v>
      </c>
      <c r="DA2" s="7">
        <f t="shared" si="2"/>
        <v>2023</v>
      </c>
      <c r="DB2" s="7">
        <f t="shared" si="2"/>
        <v>2023</v>
      </c>
      <c r="DC2" s="7">
        <f t="shared" si="2"/>
        <v>2023</v>
      </c>
      <c r="DD2" s="7">
        <f t="shared" si="2"/>
        <v>2023</v>
      </c>
      <c r="DE2" s="7">
        <f t="shared" si="2"/>
        <v>2023</v>
      </c>
      <c r="DF2" s="7">
        <f t="shared" si="2"/>
        <v>2023</v>
      </c>
      <c r="DG2" s="7">
        <f t="shared" si="2"/>
        <v>2023</v>
      </c>
      <c r="DH2" s="7">
        <f t="shared" si="2"/>
        <v>2023</v>
      </c>
      <c r="DI2" s="7">
        <f t="shared" si="2"/>
        <v>2023</v>
      </c>
      <c r="DJ2" s="7">
        <f t="shared" si="2"/>
        <v>2024</v>
      </c>
      <c r="DK2" s="7">
        <f t="shared" si="2"/>
        <v>2024</v>
      </c>
      <c r="DL2" s="7">
        <f t="shared" si="2"/>
        <v>2024</v>
      </c>
      <c r="DM2" s="7">
        <f t="shared" si="2"/>
        <v>2024</v>
      </c>
      <c r="DN2" s="7">
        <f t="shared" si="2"/>
        <v>2024</v>
      </c>
      <c r="DO2" s="7">
        <f t="shared" si="2"/>
        <v>2024</v>
      </c>
      <c r="DP2" s="7">
        <f t="shared" si="2"/>
        <v>2024</v>
      </c>
      <c r="DQ2" s="7">
        <f t="shared" si="2"/>
        <v>2024</v>
      </c>
      <c r="DR2" s="7">
        <f t="shared" si="2"/>
        <v>2024</v>
      </c>
      <c r="DS2" s="7">
        <f t="shared" si="2"/>
        <v>2024</v>
      </c>
      <c r="DT2" s="7">
        <f t="shared" si="2"/>
        <v>2024</v>
      </c>
      <c r="DU2" s="7">
        <f t="shared" si="2"/>
        <v>2024</v>
      </c>
    </row>
    <row r="3" spans="1:125" s="9" customFormat="1" x14ac:dyDescent="0.25">
      <c r="A3" s="160" t="s">
        <v>209</v>
      </c>
      <c r="C3" s="2"/>
      <c r="D3" s="10">
        <f>данные!D3</f>
        <v>41944</v>
      </c>
      <c r="E3" s="10">
        <f>данные!E3</f>
        <v>41974</v>
      </c>
      <c r="F3" s="10">
        <f>данные!F3</f>
        <v>42005</v>
      </c>
      <c r="G3" s="10">
        <f>данные!G3</f>
        <v>42036</v>
      </c>
      <c r="H3" s="10">
        <f>данные!H3</f>
        <v>42064</v>
      </c>
      <c r="I3" s="10">
        <f>данные!I3</f>
        <v>42095</v>
      </c>
      <c r="J3" s="10">
        <f>данные!J3</f>
        <v>42125</v>
      </c>
      <c r="K3" s="10">
        <f>данные!K3</f>
        <v>42156</v>
      </c>
      <c r="L3" s="10">
        <f>данные!L3</f>
        <v>42186</v>
      </c>
      <c r="M3" s="10">
        <f>данные!M3</f>
        <v>42217</v>
      </c>
      <c r="N3" s="10">
        <f>данные!N3</f>
        <v>42248</v>
      </c>
      <c r="O3" s="10">
        <f>данные!O3</f>
        <v>42278</v>
      </c>
      <c r="P3" s="10">
        <f>данные!P3</f>
        <v>42309</v>
      </c>
      <c r="Q3" s="10">
        <f>данные!Q3</f>
        <v>42339</v>
      </c>
      <c r="R3" s="10">
        <f>данные!R3</f>
        <v>42370</v>
      </c>
      <c r="S3" s="10">
        <f>данные!S3</f>
        <v>42401</v>
      </c>
      <c r="T3" s="10">
        <f>данные!T3</f>
        <v>42430</v>
      </c>
      <c r="U3" s="10">
        <f>данные!U3</f>
        <v>42461</v>
      </c>
      <c r="V3" s="10">
        <f>данные!V3</f>
        <v>42491</v>
      </c>
      <c r="W3" s="10">
        <f>данные!W3</f>
        <v>42522</v>
      </c>
      <c r="X3" s="10">
        <f>данные!X3</f>
        <v>42552</v>
      </c>
      <c r="Y3" s="10">
        <f>данные!Y3</f>
        <v>42583</v>
      </c>
      <c r="Z3" s="10">
        <f>данные!Z3</f>
        <v>42614</v>
      </c>
      <c r="AA3" s="10">
        <f>данные!AA3</f>
        <v>42644</v>
      </c>
      <c r="AB3" s="10">
        <f>данные!AB3</f>
        <v>42675</v>
      </c>
      <c r="AC3" s="10">
        <f>данные!AC3</f>
        <v>42705</v>
      </c>
      <c r="AD3" s="10">
        <f>данные!AD3</f>
        <v>42736</v>
      </c>
      <c r="AE3" s="10">
        <f>данные!AE3</f>
        <v>42767</v>
      </c>
      <c r="AF3" s="10">
        <f>данные!AF3</f>
        <v>42795</v>
      </c>
      <c r="AG3" s="10">
        <f>данные!AG3</f>
        <v>42826</v>
      </c>
      <c r="AH3" s="10">
        <f>данные!AH3</f>
        <v>42856</v>
      </c>
      <c r="AI3" s="10">
        <f>данные!AI3</f>
        <v>42887</v>
      </c>
      <c r="AJ3" s="10">
        <f>данные!AJ3</f>
        <v>42917</v>
      </c>
      <c r="AK3" s="10">
        <f>данные!AK3</f>
        <v>42948</v>
      </c>
      <c r="AL3" s="10">
        <f>данные!AL3</f>
        <v>42979</v>
      </c>
      <c r="AM3" s="10">
        <f>данные!AM3</f>
        <v>43009</v>
      </c>
      <c r="AN3" s="10">
        <f>данные!AN3</f>
        <v>43040</v>
      </c>
      <c r="AO3" s="10">
        <f>данные!AO3</f>
        <v>43070</v>
      </c>
      <c r="AP3" s="10">
        <f>данные!AP3</f>
        <v>43101</v>
      </c>
      <c r="AQ3" s="10">
        <f>данные!AQ3</f>
        <v>43132</v>
      </c>
      <c r="AR3" s="10">
        <f>данные!AR3</f>
        <v>43160</v>
      </c>
      <c r="AS3" s="10">
        <f>данные!AS3</f>
        <v>43191</v>
      </c>
      <c r="AT3" s="10">
        <f>данные!AT3</f>
        <v>43221</v>
      </c>
      <c r="AU3" s="10">
        <f>данные!AU3</f>
        <v>43252</v>
      </c>
      <c r="AV3" s="10">
        <f>данные!AV3</f>
        <v>43282</v>
      </c>
      <c r="AW3" s="10">
        <f>данные!AW3</f>
        <v>43313</v>
      </c>
      <c r="AX3" s="10">
        <f>данные!AX3</f>
        <v>43344</v>
      </c>
      <c r="AY3" s="10">
        <f>данные!AY3</f>
        <v>43374</v>
      </c>
      <c r="AZ3" s="10">
        <f>данные!AZ3</f>
        <v>43405</v>
      </c>
      <c r="BA3" s="10">
        <f>данные!BA3</f>
        <v>43435</v>
      </c>
      <c r="BB3" s="10">
        <f>данные!BB3</f>
        <v>43466</v>
      </c>
      <c r="BC3" s="10">
        <f>данные!BC3</f>
        <v>43497</v>
      </c>
      <c r="BD3" s="10">
        <f>данные!BD3</f>
        <v>43525</v>
      </c>
      <c r="BE3" s="10">
        <f>данные!BE3</f>
        <v>43556</v>
      </c>
      <c r="BF3" s="10">
        <f>данные!BF3</f>
        <v>43586</v>
      </c>
      <c r="BG3" s="10">
        <f>данные!BG3</f>
        <v>43617</v>
      </c>
      <c r="BH3" s="10">
        <f>данные!BH3</f>
        <v>43647</v>
      </c>
      <c r="BI3" s="10">
        <f>данные!BI3</f>
        <v>43678</v>
      </c>
      <c r="BJ3" s="10">
        <f>данные!BJ3</f>
        <v>43709</v>
      </c>
      <c r="BK3" s="10">
        <f>данные!BK3</f>
        <v>43739</v>
      </c>
      <c r="BL3" s="10">
        <f>данные!BL3</f>
        <v>43770</v>
      </c>
      <c r="BM3" s="10">
        <f>данные!BM3</f>
        <v>43800</v>
      </c>
      <c r="BN3" s="10">
        <f>данные!BN3</f>
        <v>43831</v>
      </c>
      <c r="BO3" s="10">
        <f>данные!BO3</f>
        <v>43862</v>
      </c>
      <c r="BP3" s="10">
        <f>данные!BP3</f>
        <v>43891</v>
      </c>
      <c r="BQ3" s="10">
        <f>данные!BQ3</f>
        <v>43922</v>
      </c>
      <c r="BR3" s="10">
        <f>данные!BR3</f>
        <v>43952</v>
      </c>
      <c r="BS3" s="10">
        <f>данные!BS3</f>
        <v>43983</v>
      </c>
      <c r="BT3" s="10">
        <f>данные!BT3</f>
        <v>44013</v>
      </c>
      <c r="BU3" s="10">
        <f>данные!BU3</f>
        <v>44044</v>
      </c>
      <c r="BV3" s="10">
        <f>данные!BV3</f>
        <v>44075</v>
      </c>
      <c r="BW3" s="10">
        <f>данные!BW3</f>
        <v>44105</v>
      </c>
      <c r="BX3" s="10">
        <f>данные!BX3</f>
        <v>44136</v>
      </c>
      <c r="BY3" s="10">
        <f>данные!BY3</f>
        <v>44166</v>
      </c>
      <c r="BZ3" s="10">
        <f>данные!BZ3</f>
        <v>44197</v>
      </c>
      <c r="CA3" s="10">
        <f>данные!CA3</f>
        <v>44228</v>
      </c>
      <c r="CB3" s="10">
        <f>данные!CB3</f>
        <v>44256</v>
      </c>
      <c r="CC3" s="10">
        <f>данные!CC3</f>
        <v>44287</v>
      </c>
      <c r="CD3" s="10">
        <f>данные!CD3</f>
        <v>44317</v>
      </c>
      <c r="CE3" s="10">
        <f>данные!CE3</f>
        <v>44348</v>
      </c>
      <c r="CF3" s="10">
        <f>данные!CF3</f>
        <v>44378</v>
      </c>
      <c r="CG3" s="10">
        <f>данные!CG3</f>
        <v>44409</v>
      </c>
      <c r="CH3" s="10">
        <f>данные!CH3</f>
        <v>44440</v>
      </c>
      <c r="CI3" s="10">
        <f>данные!CI3</f>
        <v>44470</v>
      </c>
      <c r="CJ3" s="10">
        <f>данные!CJ3</f>
        <v>44501</v>
      </c>
      <c r="CK3" s="10">
        <f>данные!CK3</f>
        <v>44531</v>
      </c>
      <c r="CL3" s="10">
        <f>данные!CL3</f>
        <v>44562</v>
      </c>
      <c r="CM3" s="10">
        <f>данные!CM3</f>
        <v>44593</v>
      </c>
      <c r="CN3" s="10">
        <f>данные!CN3</f>
        <v>44621</v>
      </c>
      <c r="CO3" s="10">
        <f>данные!CO3</f>
        <v>44652</v>
      </c>
      <c r="CP3" s="10">
        <f>данные!CP3</f>
        <v>44682</v>
      </c>
      <c r="CQ3" s="10">
        <f>данные!CQ3</f>
        <v>44713</v>
      </c>
      <c r="CR3" s="10">
        <f>данные!CR3</f>
        <v>44743</v>
      </c>
      <c r="CS3" s="10">
        <f>данные!CS3</f>
        <v>44774</v>
      </c>
      <c r="CT3" s="10">
        <f>данные!CT3</f>
        <v>44805</v>
      </c>
      <c r="CU3" s="10">
        <f>данные!CU3</f>
        <v>44835</v>
      </c>
      <c r="CV3" s="10">
        <f>данные!CV3</f>
        <v>44866</v>
      </c>
      <c r="CW3" s="10">
        <f>данные!CW3</f>
        <v>44896</v>
      </c>
      <c r="CX3" s="10">
        <f>данные!CX3</f>
        <v>44927</v>
      </c>
      <c r="CY3" s="10">
        <f>данные!CY3</f>
        <v>44958</v>
      </c>
      <c r="CZ3" s="10">
        <f>данные!CZ3</f>
        <v>44986</v>
      </c>
      <c r="DA3" s="10">
        <f>данные!DA3</f>
        <v>45017</v>
      </c>
      <c r="DB3" s="10">
        <f>данные!DB3</f>
        <v>45047</v>
      </c>
      <c r="DC3" s="10">
        <f>данные!DC3</f>
        <v>45078</v>
      </c>
      <c r="DD3" s="10">
        <f>данные!DD3</f>
        <v>45108</v>
      </c>
      <c r="DE3" s="10">
        <f>данные!DE3</f>
        <v>45139</v>
      </c>
      <c r="DF3" s="10">
        <f>данные!DF3</f>
        <v>45170</v>
      </c>
      <c r="DG3" s="10">
        <f>данные!DG3</f>
        <v>45200</v>
      </c>
      <c r="DH3" s="10">
        <f>данные!DH3</f>
        <v>45231</v>
      </c>
      <c r="DI3" s="10">
        <f>данные!DI3</f>
        <v>45261</v>
      </c>
      <c r="DJ3" s="10">
        <f>данные!DJ3</f>
        <v>45292</v>
      </c>
      <c r="DK3" s="10">
        <f>данные!DK3</f>
        <v>45323</v>
      </c>
      <c r="DL3" s="10">
        <f>данные!DL3</f>
        <v>45352</v>
      </c>
      <c r="DM3" s="10">
        <f>данные!DM3</f>
        <v>45383</v>
      </c>
      <c r="DN3" s="10">
        <f>данные!DN3</f>
        <v>45413</v>
      </c>
      <c r="DO3" s="10">
        <f>данные!DO3</f>
        <v>45444</v>
      </c>
      <c r="DP3" s="10">
        <f>данные!DP3</f>
        <v>45474</v>
      </c>
      <c r="DQ3" s="10">
        <f>данные!DQ3</f>
        <v>45505</v>
      </c>
      <c r="DR3" s="10">
        <f>данные!DR3</f>
        <v>45536</v>
      </c>
      <c r="DS3" s="10">
        <f>данные!DS3</f>
        <v>45566</v>
      </c>
      <c r="DT3" s="10">
        <f>данные!DT3</f>
        <v>45597</v>
      </c>
      <c r="DU3" s="10">
        <f>данные!DU3</f>
        <v>45627</v>
      </c>
    </row>
    <row r="4" spans="1:125" x14ac:dyDescent="0.25">
      <c r="A4" s="167" t="s">
        <v>147</v>
      </c>
      <c r="C4" s="12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</row>
    <row r="5" spans="1:125" x14ac:dyDescent="0.25">
      <c r="A5" s="27" t="s">
        <v>148</v>
      </c>
      <c r="C5" s="12"/>
      <c r="D5" s="79">
        <f>D6+D7</f>
        <v>43388050.847457632</v>
      </c>
      <c r="E5" s="79">
        <f>E6+E7</f>
        <v>44290593.220338985</v>
      </c>
      <c r="F5" s="79">
        <f t="shared" ref="F5:BQ5" si="3">F6+F7</f>
        <v>45193135.593220338</v>
      </c>
      <c r="G5" s="79">
        <f t="shared" si="3"/>
        <v>46095677.966101699</v>
      </c>
      <c r="H5" s="79">
        <f t="shared" si="3"/>
        <v>47511355.93220339</v>
      </c>
      <c r="I5" s="79">
        <f t="shared" si="3"/>
        <v>48750138.418079101</v>
      </c>
      <c r="J5" s="79">
        <f t="shared" si="3"/>
        <v>49988920.903954804</v>
      </c>
      <c r="K5" s="79">
        <f t="shared" si="3"/>
        <v>51227703.389830515</v>
      </c>
      <c r="L5" s="79">
        <f t="shared" si="3"/>
        <v>52466485.875706218</v>
      </c>
      <c r="M5" s="79">
        <f t="shared" si="3"/>
        <v>68963684.086629018</v>
      </c>
      <c r="N5" s="79">
        <f t="shared" si="3"/>
        <v>68473594.16195859</v>
      </c>
      <c r="O5" s="79">
        <f t="shared" si="3"/>
        <v>67983504.237288147</v>
      </c>
      <c r="P5" s="79">
        <f t="shared" si="3"/>
        <v>67493414.312617719</v>
      </c>
      <c r="Q5" s="79">
        <f t="shared" si="3"/>
        <v>67003324.387947284</v>
      </c>
      <c r="R5" s="79">
        <f t="shared" si="3"/>
        <v>66513234.463276856</v>
      </c>
      <c r="S5" s="79">
        <f t="shared" si="3"/>
        <v>66023144.53860642</v>
      </c>
      <c r="T5" s="79">
        <f t="shared" si="3"/>
        <v>65533054.613935985</v>
      </c>
      <c r="U5" s="79">
        <f t="shared" si="3"/>
        <v>65042964.689265549</v>
      </c>
      <c r="V5" s="79">
        <f t="shared" si="3"/>
        <v>64552874.764595121</v>
      </c>
      <c r="W5" s="79">
        <f t="shared" si="3"/>
        <v>64062784.839924686</v>
      </c>
      <c r="X5" s="79">
        <f t="shared" si="3"/>
        <v>63572694.915254258</v>
      </c>
      <c r="Y5" s="79">
        <f t="shared" si="3"/>
        <v>63082604.990583822</v>
      </c>
      <c r="Z5" s="79">
        <f t="shared" si="3"/>
        <v>62592515.065913387</v>
      </c>
      <c r="AA5" s="79">
        <f t="shared" si="3"/>
        <v>62102425.141242959</v>
      </c>
      <c r="AB5" s="79">
        <f t="shared" si="3"/>
        <v>61612335.216572523</v>
      </c>
      <c r="AC5" s="79">
        <f t="shared" si="3"/>
        <v>61122245.291902095</v>
      </c>
      <c r="AD5" s="79">
        <f t="shared" si="3"/>
        <v>60632155.36723166</v>
      </c>
      <c r="AE5" s="79">
        <f t="shared" si="3"/>
        <v>60142065.442561224</v>
      </c>
      <c r="AF5" s="79">
        <f t="shared" si="3"/>
        <v>59651975.517890789</v>
      </c>
      <c r="AG5" s="79">
        <f t="shared" si="3"/>
        <v>59161885.593220353</v>
      </c>
      <c r="AH5" s="79">
        <f t="shared" si="3"/>
        <v>58671795.668549925</v>
      </c>
      <c r="AI5" s="79">
        <f t="shared" si="3"/>
        <v>58181705.74387949</v>
      </c>
      <c r="AJ5" s="79">
        <f t="shared" si="3"/>
        <v>57691615.819209054</v>
      </c>
      <c r="AK5" s="79">
        <f t="shared" si="3"/>
        <v>57201525.894538626</v>
      </c>
      <c r="AL5" s="79">
        <f t="shared" si="3"/>
        <v>56711435.969868191</v>
      </c>
      <c r="AM5" s="79">
        <f t="shared" si="3"/>
        <v>56221346.045197755</v>
      </c>
      <c r="AN5" s="79">
        <f t="shared" si="3"/>
        <v>55731256.12052732</v>
      </c>
      <c r="AO5" s="79">
        <f t="shared" si="3"/>
        <v>55241166.195856884</v>
      </c>
      <c r="AP5" s="79">
        <f t="shared" si="3"/>
        <v>54751076.271186456</v>
      </c>
      <c r="AQ5" s="79">
        <f t="shared" si="3"/>
        <v>54260986.346516021</v>
      </c>
      <c r="AR5" s="79">
        <f t="shared" si="3"/>
        <v>53770896.421845585</v>
      </c>
      <c r="AS5" s="79">
        <f t="shared" si="3"/>
        <v>53280806.497175157</v>
      </c>
      <c r="AT5" s="79">
        <f t="shared" si="3"/>
        <v>52790716.572504722</v>
      </c>
      <c r="AU5" s="79">
        <f t="shared" si="3"/>
        <v>52300626.647834286</v>
      </c>
      <c r="AV5" s="79">
        <f t="shared" si="3"/>
        <v>51810536.723163858</v>
      </c>
      <c r="AW5" s="79">
        <f t="shared" si="3"/>
        <v>51320446.798493423</v>
      </c>
      <c r="AX5" s="79">
        <f t="shared" si="3"/>
        <v>50830356.873822987</v>
      </c>
      <c r="AY5" s="79">
        <f t="shared" si="3"/>
        <v>50340266.949152559</v>
      </c>
      <c r="AZ5" s="79">
        <f t="shared" si="3"/>
        <v>49850177.024482131</v>
      </c>
      <c r="BA5" s="79">
        <f t="shared" si="3"/>
        <v>49360087.099811696</v>
      </c>
      <c r="BB5" s="79">
        <f t="shared" si="3"/>
        <v>48869997.17514126</v>
      </c>
      <c r="BC5" s="79">
        <f t="shared" si="3"/>
        <v>48379907.250470832</v>
      </c>
      <c r="BD5" s="79">
        <f t="shared" si="3"/>
        <v>47889817.325800404</v>
      </c>
      <c r="BE5" s="79">
        <f t="shared" si="3"/>
        <v>47399727.401129968</v>
      </c>
      <c r="BF5" s="79">
        <f t="shared" si="3"/>
        <v>46909637.476459533</v>
      </c>
      <c r="BG5" s="79">
        <f t="shared" si="3"/>
        <v>46419547.551789105</v>
      </c>
      <c r="BH5" s="79">
        <f t="shared" si="3"/>
        <v>45929457.627118677</v>
      </c>
      <c r="BI5" s="79">
        <f t="shared" si="3"/>
        <v>45439367.702448241</v>
      </c>
      <c r="BJ5" s="79">
        <f t="shared" si="3"/>
        <v>44949277.777777806</v>
      </c>
      <c r="BK5" s="79">
        <f t="shared" si="3"/>
        <v>44459187.853107378</v>
      </c>
      <c r="BL5" s="79">
        <f t="shared" si="3"/>
        <v>43969097.92843695</v>
      </c>
      <c r="BM5" s="79">
        <f t="shared" si="3"/>
        <v>43479008.003766514</v>
      </c>
      <c r="BN5" s="79">
        <f t="shared" si="3"/>
        <v>42988918.079096079</v>
      </c>
      <c r="BO5" s="79">
        <f t="shared" si="3"/>
        <v>42498828.154425651</v>
      </c>
      <c r="BP5" s="79">
        <f t="shared" si="3"/>
        <v>42008738.229755223</v>
      </c>
      <c r="BQ5" s="79">
        <f t="shared" si="3"/>
        <v>41518648.305084787</v>
      </c>
      <c r="BR5" s="79">
        <f t="shared" ref="BR5:DU5" si="4">BR6+BR7</f>
        <v>41028558.380414352</v>
      </c>
      <c r="BS5" s="79">
        <f t="shared" si="4"/>
        <v>40538468.455743924</v>
      </c>
      <c r="BT5" s="79">
        <f t="shared" si="4"/>
        <v>40048378.531073496</v>
      </c>
      <c r="BU5" s="79">
        <f t="shared" si="4"/>
        <v>39558288.60640306</v>
      </c>
      <c r="BV5" s="79">
        <f t="shared" si="4"/>
        <v>39068198.681732625</v>
      </c>
      <c r="BW5" s="79">
        <f t="shared" si="4"/>
        <v>38578108.757062197</v>
      </c>
      <c r="BX5" s="79">
        <f t="shared" si="4"/>
        <v>38088018.832391769</v>
      </c>
      <c r="BY5" s="79">
        <f t="shared" si="4"/>
        <v>37597928.907721333</v>
      </c>
      <c r="BZ5" s="79">
        <f t="shared" si="4"/>
        <v>37107838.983050898</v>
      </c>
      <c r="CA5" s="79">
        <f t="shared" si="4"/>
        <v>36617749.05838047</v>
      </c>
      <c r="CB5" s="79">
        <f t="shared" si="4"/>
        <v>36127659.133710042</v>
      </c>
      <c r="CC5" s="79">
        <f t="shared" si="4"/>
        <v>35637569.209039606</v>
      </c>
      <c r="CD5" s="79">
        <f t="shared" si="4"/>
        <v>35147479.284369171</v>
      </c>
      <c r="CE5" s="79">
        <f t="shared" si="4"/>
        <v>34657389.359698735</v>
      </c>
      <c r="CF5" s="79">
        <f t="shared" si="4"/>
        <v>34167299.4350283</v>
      </c>
      <c r="CG5" s="79">
        <f t="shared" si="4"/>
        <v>33677209.510357864</v>
      </c>
      <c r="CH5" s="79">
        <f t="shared" si="4"/>
        <v>33187119.585687429</v>
      </c>
      <c r="CI5" s="79">
        <f t="shared" si="4"/>
        <v>32697029.661016993</v>
      </c>
      <c r="CJ5" s="79">
        <f t="shared" si="4"/>
        <v>32206939.736346558</v>
      </c>
      <c r="CK5" s="79">
        <f t="shared" si="4"/>
        <v>31716849.811676122</v>
      </c>
      <c r="CL5" s="79">
        <f t="shared" si="4"/>
        <v>31226759.887005687</v>
      </c>
      <c r="CM5" s="79">
        <f t="shared" si="4"/>
        <v>30736669.962335251</v>
      </c>
      <c r="CN5" s="79">
        <f t="shared" si="4"/>
        <v>30246580.037664816</v>
      </c>
      <c r="CO5" s="79">
        <f t="shared" si="4"/>
        <v>29756490.11299438</v>
      </c>
      <c r="CP5" s="79">
        <f t="shared" si="4"/>
        <v>29266400.188323945</v>
      </c>
      <c r="CQ5" s="79">
        <f t="shared" si="4"/>
        <v>28776310.263653509</v>
      </c>
      <c r="CR5" s="79">
        <f t="shared" si="4"/>
        <v>28286220.338983074</v>
      </c>
      <c r="CS5" s="79">
        <f t="shared" si="4"/>
        <v>27796130.414312638</v>
      </c>
      <c r="CT5" s="79">
        <f t="shared" si="4"/>
        <v>27306040.489642203</v>
      </c>
      <c r="CU5" s="79">
        <f t="shared" si="4"/>
        <v>26815950.564971767</v>
      </c>
      <c r="CV5" s="79">
        <f t="shared" si="4"/>
        <v>26325860.640301332</v>
      </c>
      <c r="CW5" s="79">
        <f t="shared" si="4"/>
        <v>25835770.715630896</v>
      </c>
      <c r="CX5" s="79">
        <f t="shared" si="4"/>
        <v>25345680.790960461</v>
      </c>
      <c r="CY5" s="79">
        <f t="shared" si="4"/>
        <v>24855590.866290025</v>
      </c>
      <c r="CZ5" s="79">
        <f t="shared" si="4"/>
        <v>24365500.94161959</v>
      </c>
      <c r="DA5" s="79">
        <f t="shared" si="4"/>
        <v>23875411.016949154</v>
      </c>
      <c r="DB5" s="79">
        <f t="shared" si="4"/>
        <v>23385321.092278719</v>
      </c>
      <c r="DC5" s="79">
        <f t="shared" si="4"/>
        <v>22895231.167608283</v>
      </c>
      <c r="DD5" s="79">
        <f t="shared" si="4"/>
        <v>22405141.242937848</v>
      </c>
      <c r="DE5" s="79">
        <f t="shared" si="4"/>
        <v>21915051.318267412</v>
      </c>
      <c r="DF5" s="79">
        <f t="shared" si="4"/>
        <v>21424961.393596977</v>
      </c>
      <c r="DG5" s="79">
        <f t="shared" si="4"/>
        <v>20934871.468926542</v>
      </c>
      <c r="DH5" s="79">
        <f t="shared" si="4"/>
        <v>20444781.544256106</v>
      </c>
      <c r="DI5" s="79">
        <f t="shared" si="4"/>
        <v>19954691.619585671</v>
      </c>
      <c r="DJ5" s="79">
        <f t="shared" si="4"/>
        <v>19464601.694915235</v>
      </c>
      <c r="DK5" s="79">
        <f t="shared" si="4"/>
        <v>18974511.7702448</v>
      </c>
      <c r="DL5" s="79">
        <f t="shared" si="4"/>
        <v>18484421.845574364</v>
      </c>
      <c r="DM5" s="79">
        <f t="shared" si="4"/>
        <v>17994331.920903929</v>
      </c>
      <c r="DN5" s="79">
        <f t="shared" si="4"/>
        <v>17504241.996233493</v>
      </c>
      <c r="DO5" s="79">
        <f t="shared" si="4"/>
        <v>17014152.071563058</v>
      </c>
      <c r="DP5" s="79">
        <f t="shared" si="4"/>
        <v>16524062.146892622</v>
      </c>
      <c r="DQ5" s="79">
        <f t="shared" si="4"/>
        <v>16033972.222222187</v>
      </c>
      <c r="DR5" s="79">
        <f t="shared" si="4"/>
        <v>15543882.297551751</v>
      </c>
      <c r="DS5" s="79">
        <f t="shared" si="4"/>
        <v>15053792.372881316</v>
      </c>
      <c r="DT5" s="79">
        <f t="shared" si="4"/>
        <v>14563702.44821088</v>
      </c>
      <c r="DU5" s="79">
        <f t="shared" si="4"/>
        <v>14073612.523540445</v>
      </c>
    </row>
    <row r="6" spans="1:125" x14ac:dyDescent="0.25">
      <c r="A6" t="s">
        <v>149</v>
      </c>
      <c r="C6" s="12"/>
      <c r="D6" s="43">
        <f>данные!D36</f>
        <v>0</v>
      </c>
      <c r="E6" s="43">
        <f>данные!E36</f>
        <v>0</v>
      </c>
      <c r="F6" s="43">
        <f>данные!F36</f>
        <v>0</v>
      </c>
      <c r="G6" s="43">
        <f>данные!G36</f>
        <v>0</v>
      </c>
      <c r="H6" s="43">
        <f>данные!H36</f>
        <v>0</v>
      </c>
      <c r="I6" s="43">
        <f>данные!I36</f>
        <v>4470477.4011299433</v>
      </c>
      <c r="J6" s="43">
        <f>данные!J36</f>
        <v>4442310.7344632773</v>
      </c>
      <c r="K6" s="43">
        <f>данные!K36</f>
        <v>4414144.0677966103</v>
      </c>
      <c r="L6" s="43">
        <f>данные!L36</f>
        <v>4385977.4011299433</v>
      </c>
      <c r="M6" s="43">
        <f>данные!M36</f>
        <v>68963684.086629018</v>
      </c>
      <c r="N6" s="43">
        <f>данные!N36</f>
        <v>68473594.16195859</v>
      </c>
      <c r="O6" s="43">
        <f>данные!O36</f>
        <v>67983504.237288147</v>
      </c>
      <c r="P6" s="43">
        <f>данные!P36</f>
        <v>67493414.312617719</v>
      </c>
      <c r="Q6" s="43">
        <f>данные!Q36</f>
        <v>67003324.387947284</v>
      </c>
      <c r="R6" s="43">
        <f>данные!R36</f>
        <v>66513234.463276856</v>
      </c>
      <c r="S6" s="43">
        <f>данные!S36</f>
        <v>66023144.53860642</v>
      </c>
      <c r="T6" s="43">
        <f>данные!T36</f>
        <v>65533054.613935985</v>
      </c>
      <c r="U6" s="43">
        <f>данные!U36</f>
        <v>65042964.689265549</v>
      </c>
      <c r="V6" s="43">
        <f>данные!V36</f>
        <v>64552874.764595121</v>
      </c>
      <c r="W6" s="43">
        <f>данные!W36</f>
        <v>64062784.839924686</v>
      </c>
      <c r="X6" s="43">
        <f>данные!X36</f>
        <v>63572694.915254258</v>
      </c>
      <c r="Y6" s="43">
        <f>данные!Y36</f>
        <v>63082604.990583822</v>
      </c>
      <c r="Z6" s="43">
        <f>данные!Z36</f>
        <v>62592515.065913387</v>
      </c>
      <c r="AA6" s="43">
        <f>данные!AA36</f>
        <v>62102425.141242959</v>
      </c>
      <c r="AB6" s="43">
        <f>данные!AB36</f>
        <v>61612335.216572523</v>
      </c>
      <c r="AC6" s="43">
        <f>данные!AC36</f>
        <v>61122245.291902095</v>
      </c>
      <c r="AD6" s="43">
        <f>данные!AD36</f>
        <v>60632155.36723166</v>
      </c>
      <c r="AE6" s="43">
        <f>данные!AE36</f>
        <v>60142065.442561224</v>
      </c>
      <c r="AF6" s="43">
        <f>данные!AF36</f>
        <v>59651975.517890789</v>
      </c>
      <c r="AG6" s="43">
        <f>данные!AG36</f>
        <v>59161885.593220353</v>
      </c>
      <c r="AH6" s="43">
        <f>данные!AH36</f>
        <v>58671795.668549925</v>
      </c>
      <c r="AI6" s="43">
        <f>данные!AI36</f>
        <v>58181705.74387949</v>
      </c>
      <c r="AJ6" s="43">
        <f>данные!AJ36</f>
        <v>57691615.819209054</v>
      </c>
      <c r="AK6" s="43">
        <f>данные!AK36</f>
        <v>57201525.894538626</v>
      </c>
      <c r="AL6" s="43">
        <f>данные!AL36</f>
        <v>56711435.969868191</v>
      </c>
      <c r="AM6" s="43">
        <f>данные!AM36</f>
        <v>56221346.045197755</v>
      </c>
      <c r="AN6" s="43">
        <f>данные!AN36</f>
        <v>55731256.12052732</v>
      </c>
      <c r="AO6" s="43">
        <f>данные!AO36</f>
        <v>55241166.195856884</v>
      </c>
      <c r="AP6" s="43">
        <f>данные!AP36</f>
        <v>54751076.271186456</v>
      </c>
      <c r="AQ6" s="43">
        <f>данные!AQ36</f>
        <v>54260986.346516021</v>
      </c>
      <c r="AR6" s="43">
        <f>данные!AR36</f>
        <v>53770896.421845585</v>
      </c>
      <c r="AS6" s="43">
        <f>данные!AS36</f>
        <v>53280806.497175157</v>
      </c>
      <c r="AT6" s="43">
        <f>данные!AT36</f>
        <v>52790716.572504722</v>
      </c>
      <c r="AU6" s="43">
        <f>данные!AU36</f>
        <v>52300626.647834286</v>
      </c>
      <c r="AV6" s="43">
        <f>данные!AV36</f>
        <v>51810536.723163858</v>
      </c>
      <c r="AW6" s="43">
        <f>данные!AW36</f>
        <v>51320446.798493423</v>
      </c>
      <c r="AX6" s="43">
        <f>данные!AX36</f>
        <v>50830356.873822987</v>
      </c>
      <c r="AY6" s="43">
        <f>данные!AY36</f>
        <v>50340266.949152559</v>
      </c>
      <c r="AZ6" s="43">
        <f>данные!AZ36</f>
        <v>49850177.024482131</v>
      </c>
      <c r="BA6" s="43">
        <f>данные!BA36</f>
        <v>49360087.099811696</v>
      </c>
      <c r="BB6" s="43">
        <f>данные!BB36</f>
        <v>48869997.17514126</v>
      </c>
      <c r="BC6" s="43">
        <f>данные!BC36</f>
        <v>48379907.250470832</v>
      </c>
      <c r="BD6" s="43">
        <f>данные!BD36</f>
        <v>47889817.325800404</v>
      </c>
      <c r="BE6" s="43">
        <f>данные!BE36</f>
        <v>47399727.401129968</v>
      </c>
      <c r="BF6" s="43">
        <f>данные!BF36</f>
        <v>46909637.476459533</v>
      </c>
      <c r="BG6" s="43">
        <f>данные!BG36</f>
        <v>46419547.551789105</v>
      </c>
      <c r="BH6" s="43">
        <f>данные!BH36</f>
        <v>45929457.627118677</v>
      </c>
      <c r="BI6" s="43">
        <f>данные!BI36</f>
        <v>45439367.702448241</v>
      </c>
      <c r="BJ6" s="43">
        <f>данные!BJ36</f>
        <v>44949277.777777806</v>
      </c>
      <c r="BK6" s="43">
        <f>данные!BK36</f>
        <v>44459187.853107378</v>
      </c>
      <c r="BL6" s="43">
        <f>данные!BL36</f>
        <v>43969097.92843695</v>
      </c>
      <c r="BM6" s="43">
        <f>данные!BM36</f>
        <v>43479008.003766514</v>
      </c>
      <c r="BN6" s="43">
        <f>данные!BN36</f>
        <v>42988918.079096079</v>
      </c>
      <c r="BO6" s="43">
        <f>данные!BO36</f>
        <v>42498828.154425651</v>
      </c>
      <c r="BP6" s="43">
        <f>данные!BP36</f>
        <v>42008738.229755223</v>
      </c>
      <c r="BQ6" s="43">
        <f>данные!BQ36</f>
        <v>41518648.305084787</v>
      </c>
      <c r="BR6" s="43">
        <f>данные!BR36</f>
        <v>41028558.380414352</v>
      </c>
      <c r="BS6" s="43">
        <f>данные!BS36</f>
        <v>40538468.455743924</v>
      </c>
      <c r="BT6" s="43">
        <f>данные!BT36</f>
        <v>40048378.531073496</v>
      </c>
      <c r="BU6" s="43">
        <f>данные!BU36</f>
        <v>39558288.60640306</v>
      </c>
      <c r="BV6" s="43">
        <f>данные!BV36</f>
        <v>39068198.681732625</v>
      </c>
      <c r="BW6" s="43">
        <f>данные!BW36</f>
        <v>38578108.757062197</v>
      </c>
      <c r="BX6" s="43">
        <f>данные!BX36</f>
        <v>38088018.832391769</v>
      </c>
      <c r="BY6" s="43">
        <f>данные!BY36</f>
        <v>37597928.907721333</v>
      </c>
      <c r="BZ6" s="43">
        <f>данные!BZ36</f>
        <v>37107838.983050898</v>
      </c>
      <c r="CA6" s="43">
        <f>данные!CA36</f>
        <v>36617749.05838047</v>
      </c>
      <c r="CB6" s="43">
        <f>данные!CB36</f>
        <v>36127659.133710042</v>
      </c>
      <c r="CC6" s="43">
        <f>данные!CC36</f>
        <v>35637569.209039606</v>
      </c>
      <c r="CD6" s="43">
        <f>данные!CD36</f>
        <v>35147479.284369171</v>
      </c>
      <c r="CE6" s="43">
        <f>данные!CE36</f>
        <v>34657389.359698735</v>
      </c>
      <c r="CF6" s="43">
        <f>данные!CF36</f>
        <v>34167299.4350283</v>
      </c>
      <c r="CG6" s="43">
        <f>данные!CG36</f>
        <v>33677209.510357864</v>
      </c>
      <c r="CH6" s="43">
        <f>данные!CH36</f>
        <v>33187119.585687429</v>
      </c>
      <c r="CI6" s="43">
        <f>данные!CI36</f>
        <v>32697029.661016993</v>
      </c>
      <c r="CJ6" s="43">
        <f>данные!CJ36</f>
        <v>32206939.736346558</v>
      </c>
      <c r="CK6" s="43">
        <f>данные!CK36</f>
        <v>31716849.811676122</v>
      </c>
      <c r="CL6" s="43">
        <f>данные!CL36</f>
        <v>31226759.887005687</v>
      </c>
      <c r="CM6" s="43">
        <f>данные!CM36</f>
        <v>30736669.962335251</v>
      </c>
      <c r="CN6" s="43">
        <f>данные!CN36</f>
        <v>30246580.037664816</v>
      </c>
      <c r="CO6" s="43">
        <f>данные!CO36</f>
        <v>29756490.11299438</v>
      </c>
      <c r="CP6" s="43">
        <f>данные!CP36</f>
        <v>29266400.188323945</v>
      </c>
      <c r="CQ6" s="43">
        <f>данные!CQ36</f>
        <v>28776310.263653509</v>
      </c>
      <c r="CR6" s="43">
        <f>данные!CR36</f>
        <v>28286220.338983074</v>
      </c>
      <c r="CS6" s="43">
        <f>данные!CS36</f>
        <v>27796130.414312638</v>
      </c>
      <c r="CT6" s="43">
        <f>данные!CT36</f>
        <v>27306040.489642203</v>
      </c>
      <c r="CU6" s="43">
        <f>данные!CU36</f>
        <v>26815950.564971767</v>
      </c>
      <c r="CV6" s="43">
        <f>данные!CV36</f>
        <v>26325860.640301332</v>
      </c>
      <c r="CW6" s="43">
        <f>данные!CW36</f>
        <v>25835770.715630896</v>
      </c>
      <c r="CX6" s="43">
        <f>данные!CX36</f>
        <v>25345680.790960461</v>
      </c>
      <c r="CY6" s="43">
        <f>данные!CY36</f>
        <v>24855590.866290025</v>
      </c>
      <c r="CZ6" s="43">
        <f>данные!CZ36</f>
        <v>24365500.94161959</v>
      </c>
      <c r="DA6" s="43">
        <f>данные!DA36</f>
        <v>23875411.016949154</v>
      </c>
      <c r="DB6" s="43">
        <f>данные!DB36</f>
        <v>23385321.092278719</v>
      </c>
      <c r="DC6" s="43">
        <f>данные!DC36</f>
        <v>22895231.167608283</v>
      </c>
      <c r="DD6" s="43">
        <f>данные!DD36</f>
        <v>22405141.242937848</v>
      </c>
      <c r="DE6" s="43">
        <f>данные!DE36</f>
        <v>21915051.318267412</v>
      </c>
      <c r="DF6" s="43">
        <f>данные!DF36</f>
        <v>21424961.393596977</v>
      </c>
      <c r="DG6" s="43">
        <f>данные!DG36</f>
        <v>20934871.468926542</v>
      </c>
      <c r="DH6" s="43">
        <f>данные!DH36</f>
        <v>20444781.544256106</v>
      </c>
      <c r="DI6" s="43">
        <f>данные!DI36</f>
        <v>19954691.619585671</v>
      </c>
      <c r="DJ6" s="43">
        <f>данные!DJ36</f>
        <v>19464601.694915235</v>
      </c>
      <c r="DK6" s="43">
        <f>данные!DK36</f>
        <v>18974511.7702448</v>
      </c>
      <c r="DL6" s="43">
        <f>данные!DL36</f>
        <v>18484421.845574364</v>
      </c>
      <c r="DM6" s="43">
        <f>данные!DM36</f>
        <v>17994331.920903929</v>
      </c>
      <c r="DN6" s="43">
        <f>данные!DN36</f>
        <v>17504241.996233493</v>
      </c>
      <c r="DO6" s="43">
        <f>данные!DO36</f>
        <v>17014152.071563058</v>
      </c>
      <c r="DP6" s="43">
        <f>данные!DP36</f>
        <v>16524062.146892622</v>
      </c>
      <c r="DQ6" s="43">
        <f>данные!DQ36</f>
        <v>16033972.222222187</v>
      </c>
      <c r="DR6" s="43">
        <f>данные!DR36</f>
        <v>15543882.297551751</v>
      </c>
      <c r="DS6" s="43">
        <f>данные!DS36</f>
        <v>15053792.372881316</v>
      </c>
      <c r="DT6" s="43">
        <f>данные!DT36</f>
        <v>14563702.44821088</v>
      </c>
      <c r="DU6" s="43">
        <f>данные!DU36</f>
        <v>14073612.523540445</v>
      </c>
    </row>
    <row r="7" spans="1:125" x14ac:dyDescent="0.25">
      <c r="A7" t="s">
        <v>150</v>
      </c>
      <c r="C7" s="12"/>
      <c r="D7" s="43">
        <f>данные!D27</f>
        <v>43388050.847457632</v>
      </c>
      <c r="E7" s="43">
        <f>данные!E27</f>
        <v>44290593.220338985</v>
      </c>
      <c r="F7" s="43">
        <f>данные!F27</f>
        <v>45193135.593220338</v>
      </c>
      <c r="G7" s="43">
        <f>данные!G27</f>
        <v>46095677.966101699</v>
      </c>
      <c r="H7" s="43">
        <f>данные!H27</f>
        <v>47511355.93220339</v>
      </c>
      <c r="I7" s="43">
        <f>данные!I27</f>
        <v>44279661.016949154</v>
      </c>
      <c r="J7" s="43">
        <f>данные!J27</f>
        <v>45546610.169491529</v>
      </c>
      <c r="K7" s="43">
        <f>данные!K27</f>
        <v>46813559.322033904</v>
      </c>
      <c r="L7" s="43">
        <f>данные!L27</f>
        <v>48080508.474576272</v>
      </c>
      <c r="M7" s="43">
        <f>данные!M27</f>
        <v>0</v>
      </c>
      <c r="N7" s="43">
        <f>данные!N27</f>
        <v>0</v>
      </c>
      <c r="O7" s="43">
        <f>данные!O27</f>
        <v>0</v>
      </c>
      <c r="P7" s="43">
        <f>данные!P27</f>
        <v>0</v>
      </c>
      <c r="Q7" s="43">
        <f>данные!Q27</f>
        <v>0</v>
      </c>
      <c r="R7" s="43">
        <f>данные!R27</f>
        <v>0</v>
      </c>
      <c r="S7" s="43">
        <f>данные!S27</f>
        <v>0</v>
      </c>
      <c r="T7" s="43">
        <f>данные!T27</f>
        <v>0</v>
      </c>
      <c r="U7" s="43">
        <f>данные!U27</f>
        <v>0</v>
      </c>
      <c r="V7" s="43">
        <f>данные!V27</f>
        <v>0</v>
      </c>
      <c r="W7" s="43">
        <f>данные!W27</f>
        <v>0</v>
      </c>
      <c r="X7" s="43">
        <f>данные!X27</f>
        <v>0</v>
      </c>
      <c r="Y7" s="43">
        <f>данные!Y27</f>
        <v>0</v>
      </c>
      <c r="Z7" s="43">
        <f>данные!Z27</f>
        <v>0</v>
      </c>
      <c r="AA7" s="43">
        <f>данные!AA27</f>
        <v>0</v>
      </c>
      <c r="AB7" s="43">
        <f>данные!AB27</f>
        <v>0</v>
      </c>
      <c r="AC7" s="43">
        <f>данные!AC27</f>
        <v>0</v>
      </c>
      <c r="AD7" s="43">
        <f>данные!AD27</f>
        <v>0</v>
      </c>
      <c r="AE7" s="43">
        <f>данные!AE27</f>
        <v>0</v>
      </c>
      <c r="AF7" s="43">
        <f>данные!AF27</f>
        <v>0</v>
      </c>
      <c r="AG7" s="43">
        <f>данные!AG27</f>
        <v>0</v>
      </c>
      <c r="AH7" s="43">
        <f>данные!AH27</f>
        <v>0</v>
      </c>
      <c r="AI7" s="43">
        <f>данные!AI27</f>
        <v>0</v>
      </c>
      <c r="AJ7" s="43">
        <f>данные!AJ27</f>
        <v>0</v>
      </c>
      <c r="AK7" s="43">
        <f>данные!AK27</f>
        <v>0</v>
      </c>
      <c r="AL7" s="43">
        <f>данные!AL27</f>
        <v>0</v>
      </c>
      <c r="AM7" s="43">
        <f>данные!AM27</f>
        <v>0</v>
      </c>
      <c r="AN7" s="43">
        <f>данные!AN27</f>
        <v>0</v>
      </c>
      <c r="AO7" s="43">
        <f>данные!AO27</f>
        <v>0</v>
      </c>
      <c r="AP7" s="43">
        <f>данные!AP27</f>
        <v>0</v>
      </c>
      <c r="AQ7" s="43">
        <f>данные!AQ27</f>
        <v>0</v>
      </c>
      <c r="AR7" s="43">
        <f>данные!AR27</f>
        <v>0</v>
      </c>
      <c r="AS7" s="43">
        <f>данные!AS27</f>
        <v>0</v>
      </c>
      <c r="AT7" s="43">
        <f>данные!AT27</f>
        <v>0</v>
      </c>
      <c r="AU7" s="43">
        <f>данные!AU27</f>
        <v>0</v>
      </c>
      <c r="AV7" s="43">
        <f>данные!AV27</f>
        <v>0</v>
      </c>
      <c r="AW7" s="43">
        <f>данные!AW27</f>
        <v>0</v>
      </c>
      <c r="AX7" s="43">
        <f>данные!AX27</f>
        <v>0</v>
      </c>
      <c r="AY7" s="43">
        <f>данные!AY27</f>
        <v>0</v>
      </c>
      <c r="AZ7" s="43">
        <f>данные!AZ27</f>
        <v>0</v>
      </c>
      <c r="BA7" s="43">
        <f>данные!BA27</f>
        <v>0</v>
      </c>
      <c r="BB7" s="43">
        <f>данные!BB27</f>
        <v>0</v>
      </c>
      <c r="BC7" s="43">
        <f>данные!BC27</f>
        <v>0</v>
      </c>
      <c r="BD7" s="43">
        <f>данные!BD27</f>
        <v>0</v>
      </c>
      <c r="BE7" s="43">
        <f>данные!BE27</f>
        <v>0</v>
      </c>
      <c r="BF7" s="43">
        <f>данные!BF27</f>
        <v>0</v>
      </c>
      <c r="BG7" s="43">
        <f>данные!BG27</f>
        <v>0</v>
      </c>
      <c r="BH7" s="43">
        <f>данные!BH27</f>
        <v>0</v>
      </c>
      <c r="BI7" s="43">
        <f>данные!BI27</f>
        <v>0</v>
      </c>
      <c r="BJ7" s="43">
        <f>данные!BJ27</f>
        <v>0</v>
      </c>
      <c r="BK7" s="43">
        <f>данные!BK27</f>
        <v>0</v>
      </c>
      <c r="BL7" s="43">
        <f>данные!BL27</f>
        <v>0</v>
      </c>
      <c r="BM7" s="43">
        <f>данные!BM27</f>
        <v>0</v>
      </c>
      <c r="BN7" s="43">
        <f>данные!BN27</f>
        <v>0</v>
      </c>
      <c r="BO7" s="43">
        <f>данные!BO27</f>
        <v>0</v>
      </c>
      <c r="BP7" s="43">
        <f>данные!BP27</f>
        <v>0</v>
      </c>
      <c r="BQ7" s="43">
        <f>данные!BQ27</f>
        <v>0</v>
      </c>
      <c r="BR7" s="43">
        <f>данные!BR27</f>
        <v>0</v>
      </c>
      <c r="BS7" s="43">
        <f>данные!BS27</f>
        <v>0</v>
      </c>
      <c r="BT7" s="43">
        <f>данные!BT27</f>
        <v>0</v>
      </c>
      <c r="BU7" s="43">
        <f>данные!BU27</f>
        <v>0</v>
      </c>
      <c r="BV7" s="43">
        <f>данные!BV27</f>
        <v>0</v>
      </c>
      <c r="BW7" s="43">
        <f>данные!BW27</f>
        <v>0</v>
      </c>
      <c r="BX7" s="43">
        <f>данные!BX27</f>
        <v>0</v>
      </c>
      <c r="BY7" s="43">
        <f>данные!BY27</f>
        <v>0</v>
      </c>
      <c r="BZ7" s="43">
        <f>данные!BZ27</f>
        <v>0</v>
      </c>
      <c r="CA7" s="43">
        <f>данные!CA27</f>
        <v>0</v>
      </c>
      <c r="CB7" s="43">
        <f>данные!CB27</f>
        <v>0</v>
      </c>
      <c r="CC7" s="43">
        <f>данные!CC27</f>
        <v>0</v>
      </c>
      <c r="CD7" s="43">
        <f>данные!CD27</f>
        <v>0</v>
      </c>
      <c r="CE7" s="43">
        <f>данные!CE27</f>
        <v>0</v>
      </c>
      <c r="CF7" s="43">
        <f>данные!CF27</f>
        <v>0</v>
      </c>
      <c r="CG7" s="43">
        <f>данные!CG27</f>
        <v>0</v>
      </c>
      <c r="CH7" s="43">
        <f>данные!CH27</f>
        <v>0</v>
      </c>
      <c r="CI7" s="43">
        <f>данные!CI27</f>
        <v>0</v>
      </c>
      <c r="CJ7" s="43">
        <f>данные!CJ27</f>
        <v>0</v>
      </c>
      <c r="CK7" s="43">
        <f>данные!CK27</f>
        <v>0</v>
      </c>
      <c r="CL7" s="43">
        <f>данные!CL27</f>
        <v>0</v>
      </c>
      <c r="CM7" s="43">
        <f>данные!CM27</f>
        <v>0</v>
      </c>
      <c r="CN7" s="43">
        <f>данные!CN27</f>
        <v>0</v>
      </c>
      <c r="CO7" s="43">
        <f>данные!CO27</f>
        <v>0</v>
      </c>
      <c r="CP7" s="43">
        <f>данные!CP27</f>
        <v>0</v>
      </c>
      <c r="CQ7" s="43">
        <f>данные!CQ27</f>
        <v>0</v>
      </c>
      <c r="CR7" s="43">
        <f>данные!CR27</f>
        <v>0</v>
      </c>
      <c r="CS7" s="43">
        <f>данные!CS27</f>
        <v>0</v>
      </c>
      <c r="CT7" s="43">
        <f>данные!CT27</f>
        <v>0</v>
      </c>
      <c r="CU7" s="43">
        <f>данные!CU27</f>
        <v>0</v>
      </c>
      <c r="CV7" s="43">
        <f>данные!CV27</f>
        <v>0</v>
      </c>
      <c r="CW7" s="43">
        <f>данные!CW27</f>
        <v>0</v>
      </c>
      <c r="CX7" s="43">
        <f>данные!CX27</f>
        <v>0</v>
      </c>
      <c r="CY7" s="43">
        <f>данные!CY27</f>
        <v>0</v>
      </c>
      <c r="CZ7" s="43">
        <f>данные!CZ27</f>
        <v>0</v>
      </c>
      <c r="DA7" s="43">
        <f>данные!DA27</f>
        <v>0</v>
      </c>
      <c r="DB7" s="43">
        <f>данные!DB27</f>
        <v>0</v>
      </c>
      <c r="DC7" s="43">
        <f>данные!DC27</f>
        <v>0</v>
      </c>
      <c r="DD7" s="43">
        <f>данные!DD27</f>
        <v>0</v>
      </c>
      <c r="DE7" s="43">
        <f>данные!DE27</f>
        <v>0</v>
      </c>
      <c r="DF7" s="43">
        <f>данные!DF27</f>
        <v>0</v>
      </c>
      <c r="DG7" s="43">
        <f>данные!DG27</f>
        <v>0</v>
      </c>
      <c r="DH7" s="43">
        <f>данные!DH27</f>
        <v>0</v>
      </c>
      <c r="DI7" s="43">
        <f>данные!DI27</f>
        <v>0</v>
      </c>
      <c r="DJ7" s="43">
        <f>данные!DJ27</f>
        <v>0</v>
      </c>
      <c r="DK7" s="43">
        <f>данные!DK27</f>
        <v>0</v>
      </c>
      <c r="DL7" s="43">
        <f>данные!DL27</f>
        <v>0</v>
      </c>
      <c r="DM7" s="43">
        <f>данные!DM27</f>
        <v>0</v>
      </c>
      <c r="DN7" s="43">
        <f>данные!DN27</f>
        <v>0</v>
      </c>
      <c r="DO7" s="43">
        <f>данные!DO27</f>
        <v>0</v>
      </c>
      <c r="DP7" s="43">
        <f>данные!DP27</f>
        <v>0</v>
      </c>
      <c r="DQ7" s="43">
        <f>данные!DQ27</f>
        <v>0</v>
      </c>
      <c r="DR7" s="43">
        <f>данные!DR27</f>
        <v>0</v>
      </c>
      <c r="DS7" s="43">
        <f>данные!DS27</f>
        <v>0</v>
      </c>
      <c r="DT7" s="43">
        <f>данные!DT27</f>
        <v>0</v>
      </c>
      <c r="DU7" s="43">
        <f>данные!DU27</f>
        <v>0</v>
      </c>
    </row>
    <row r="8" spans="1:125" x14ac:dyDescent="0.25">
      <c r="A8" s="27" t="s">
        <v>151</v>
      </c>
      <c r="C8" s="12"/>
      <c r="D8" s="79">
        <f>SUM(D9:D13)</f>
        <v>8827389.8305084743</v>
      </c>
      <c r="E8" s="79">
        <f>SUM(E9:E13)</f>
        <v>8824847.4576271195</v>
      </c>
      <c r="F8" s="79">
        <f t="shared" ref="F8:BQ8" si="5">SUM(F9:F13)</f>
        <v>9022305.0847457647</v>
      </c>
      <c r="G8" s="79">
        <f t="shared" si="5"/>
        <v>9019762.7118644081</v>
      </c>
      <c r="H8" s="79">
        <f t="shared" si="5"/>
        <v>9804084.7457627133</v>
      </c>
      <c r="I8" s="79">
        <f t="shared" si="5"/>
        <v>10137135.59322034</v>
      </c>
      <c r="J8" s="79">
        <f t="shared" si="5"/>
        <v>9970186.4406779669</v>
      </c>
      <c r="K8" s="79">
        <f t="shared" si="5"/>
        <v>10203237.288135594</v>
      </c>
      <c r="L8" s="79">
        <f t="shared" si="5"/>
        <v>18817963.603813559</v>
      </c>
      <c r="M8" s="79">
        <f t="shared" si="5"/>
        <v>20108817.017137472</v>
      </c>
      <c r="N8" s="79">
        <f t="shared" si="5"/>
        <v>22062469.442749526</v>
      </c>
      <c r="O8" s="79">
        <f t="shared" si="5"/>
        <v>23854830.862005655</v>
      </c>
      <c r="P8" s="79">
        <f t="shared" si="5"/>
        <v>7138745.1703188047</v>
      </c>
      <c r="Q8" s="79">
        <f t="shared" si="5"/>
        <v>-3608239.0330710188</v>
      </c>
      <c r="R8" s="79">
        <f t="shared" si="5"/>
        <v>-14636461.294814758</v>
      </c>
      <c r="S8" s="79">
        <f t="shared" si="5"/>
        <v>-25195468.510311112</v>
      </c>
      <c r="T8" s="79">
        <f t="shared" si="5"/>
        <v>-35856195.67388919</v>
      </c>
      <c r="U8" s="79">
        <f t="shared" si="5"/>
        <v>-46835540.742613971</v>
      </c>
      <c r="V8" s="79">
        <f t="shared" si="5"/>
        <v>-57456589.558648437</v>
      </c>
      <c r="W8" s="79">
        <f t="shared" si="5"/>
        <v>-55362738.13642621</v>
      </c>
      <c r="X8" s="79">
        <f t="shared" si="5"/>
        <v>-53554427.427669153</v>
      </c>
      <c r="Y8" s="79">
        <f t="shared" si="5"/>
        <v>-51980486.586237885</v>
      </c>
      <c r="Z8" s="79">
        <f t="shared" si="5"/>
        <v>-49887924.76401566</v>
      </c>
      <c r="AA8" s="79">
        <f t="shared" si="5"/>
        <v>-48074434.468252942</v>
      </c>
      <c r="AB8" s="79">
        <f t="shared" si="5"/>
        <v>-45848410.34546572</v>
      </c>
      <c r="AC8" s="79">
        <f t="shared" si="5"/>
        <v>-43605866.936802812</v>
      </c>
      <c r="AD8" s="79">
        <f t="shared" si="5"/>
        <v>-41635925.867593735</v>
      </c>
      <c r="AE8" s="79">
        <f t="shared" si="5"/>
        <v>-39411191.344806544</v>
      </c>
      <c r="AF8" s="79">
        <f t="shared" si="5"/>
        <v>-37169937.536143668</v>
      </c>
      <c r="AG8" s="79">
        <f t="shared" si="5"/>
        <v>-35194816.879928946</v>
      </c>
      <c r="AH8" s="79">
        <f t="shared" si="5"/>
        <v>-32971371.957141727</v>
      </c>
      <c r="AI8" s="79">
        <f t="shared" si="5"/>
        <v>-30731407.74847883</v>
      </c>
      <c r="AJ8" s="79">
        <f t="shared" si="5"/>
        <v>-28751107.505258493</v>
      </c>
      <c r="AK8" s="79">
        <f t="shared" si="5"/>
        <v>-27031053.877386492</v>
      </c>
      <c r="AL8" s="79">
        <f t="shared" si="5"/>
        <v>-24792379.268723611</v>
      </c>
      <c r="AM8" s="79">
        <f t="shared" si="5"/>
        <v>-22806899.438497607</v>
      </c>
      <c r="AN8" s="79">
        <f t="shared" si="5"/>
        <v>-20427198.969947699</v>
      </c>
      <c r="AO8" s="79">
        <f t="shared" si="5"/>
        <v>-18030979.215522099</v>
      </c>
      <c r="AP8" s="79">
        <f t="shared" si="5"/>
        <v>-15881485.052527819</v>
      </c>
      <c r="AQ8" s="79">
        <f t="shared" si="5"/>
        <v>-13503074.183977913</v>
      </c>
      <c r="AR8" s="79">
        <f t="shared" si="5"/>
        <v>-11108144.029552314</v>
      </c>
      <c r="AS8" s="79">
        <f t="shared" si="5"/>
        <v>-8953470.2795523219</v>
      </c>
      <c r="AT8" s="79">
        <f t="shared" si="5"/>
        <v>-6576349.0110024177</v>
      </c>
      <c r="AU8" s="79">
        <f t="shared" si="5"/>
        <v>-4182708.4565768745</v>
      </c>
      <c r="AV8" s="79">
        <f t="shared" si="5"/>
        <v>-2022855.1195712332</v>
      </c>
      <c r="AW8" s="79">
        <f t="shared" si="5"/>
        <v>-149125.14593658969</v>
      </c>
      <c r="AX8" s="79">
        <f t="shared" si="5"/>
        <v>2243225.8084890135</v>
      </c>
      <c r="AY8" s="79">
        <f t="shared" si="5"/>
        <v>4408258.7325002588</v>
      </c>
      <c r="AZ8" s="79">
        <f t="shared" si="5"/>
        <v>6949577.2841008957</v>
      </c>
      <c r="BA8" s="79">
        <f t="shared" si="5"/>
        <v>9507415.1215773616</v>
      </c>
      <c r="BB8" s="79">
        <f t="shared" si="5"/>
        <v>11844404.115645166</v>
      </c>
      <c r="BC8" s="79">
        <f t="shared" si="5"/>
        <v>14384433.067245802</v>
      </c>
      <c r="BD8" s="79">
        <f t="shared" si="5"/>
        <v>16940981.304722268</v>
      </c>
      <c r="BE8" s="79">
        <f t="shared" si="5"/>
        <v>19283149.885795724</v>
      </c>
      <c r="BF8" s="79">
        <f t="shared" si="5"/>
        <v>21821889.2373963</v>
      </c>
      <c r="BG8" s="79">
        <f t="shared" si="5"/>
        <v>24377147.874872766</v>
      </c>
      <c r="BH8" s="79">
        <f t="shared" si="5"/>
        <v>26724496.042951752</v>
      </c>
      <c r="BI8" s="79">
        <f t="shared" si="5"/>
        <v>28759844.099637225</v>
      </c>
      <c r="BJ8" s="79">
        <f t="shared" si="5"/>
        <v>31313813.13711369</v>
      </c>
      <c r="BK8" s="79">
        <f t="shared" si="5"/>
        <v>33666340.892198384</v>
      </c>
      <c r="BL8" s="79">
        <f t="shared" si="5"/>
        <v>36377616.351002678</v>
      </c>
      <c r="BM8" s="79">
        <f t="shared" si="5"/>
        <v>39105411.095682532</v>
      </c>
      <c r="BN8" s="79">
        <f t="shared" si="5"/>
        <v>41638233.744976446</v>
      </c>
      <c r="BO8" s="79">
        <f t="shared" si="5"/>
        <v>44348219.603780553</v>
      </c>
      <c r="BP8" s="79">
        <f t="shared" si="5"/>
        <v>47074724.748460524</v>
      </c>
      <c r="BQ8" s="79">
        <f t="shared" si="5"/>
        <v>49612726.984759964</v>
      </c>
      <c r="BR8" s="79">
        <f t="shared" ref="BR8:DU8" si="6">SUM(BR9:BR13)</f>
        <v>52321423.243564256</v>
      </c>
      <c r="BS8" s="79">
        <f t="shared" si="6"/>
        <v>55046638.788244113</v>
      </c>
      <c r="BT8" s="79">
        <f t="shared" si="6"/>
        <v>57589820.611549325</v>
      </c>
      <c r="BU8" s="79">
        <f t="shared" si="6"/>
        <v>59795125.575438187</v>
      </c>
      <c r="BV8" s="79">
        <f t="shared" si="6"/>
        <v>62519051.520118162</v>
      </c>
      <c r="BW8" s="79">
        <f t="shared" si="6"/>
        <v>65067412.930428848</v>
      </c>
      <c r="BX8" s="79">
        <f t="shared" si="6"/>
        <v>67957401.061796606</v>
      </c>
      <c r="BY8" s="79">
        <f t="shared" si="6"/>
        <v>70863908.479040042</v>
      </c>
      <c r="BZ8" s="79">
        <f t="shared" si="6"/>
        <v>73601320.548920006</v>
      </c>
      <c r="CA8" s="79">
        <f t="shared" si="6"/>
        <v>76490019.08028771</v>
      </c>
      <c r="CB8" s="79">
        <f t="shared" si="6"/>
        <v>79395236.897531152</v>
      </c>
      <c r="CC8" s="79">
        <f t="shared" si="6"/>
        <v>82137828.554416776</v>
      </c>
      <c r="CD8" s="79">
        <f t="shared" si="6"/>
        <v>85025237.485784531</v>
      </c>
      <c r="CE8" s="79">
        <f t="shared" si="6"/>
        <v>87929165.703027964</v>
      </c>
      <c r="CF8" s="79">
        <f t="shared" si="6"/>
        <v>90676936.946919233</v>
      </c>
      <c r="CG8" s="79">
        <f t="shared" si="6"/>
        <v>93060954.583371684</v>
      </c>
      <c r="CH8" s="79">
        <f t="shared" si="6"/>
        <v>95963593.200615123</v>
      </c>
      <c r="CI8" s="79">
        <f t="shared" si="6"/>
        <v>98716544.031511918</v>
      </c>
      <c r="CJ8" s="79">
        <f t="shared" si="6"/>
        <v>101794438.38907133</v>
      </c>
      <c r="CK8" s="79">
        <f t="shared" si="6"/>
        <v>104888852.03250651</v>
      </c>
      <c r="CL8" s="79">
        <f t="shared" si="6"/>
        <v>107840047.07660082</v>
      </c>
      <c r="CM8" s="79">
        <f t="shared" si="6"/>
        <v>110916651.83416055</v>
      </c>
      <c r="CN8" s="79">
        <f t="shared" si="6"/>
        <v>114009775.87759574</v>
      </c>
      <c r="CO8" s="79">
        <f t="shared" si="6"/>
        <v>116966150.50869569</v>
      </c>
      <c r="CP8" s="79">
        <f t="shared" si="6"/>
        <v>120041465.66625512</v>
      </c>
      <c r="CQ8" s="79">
        <f t="shared" si="6"/>
        <v>123133300.10969029</v>
      </c>
      <c r="CR8" s="79">
        <f t="shared" si="6"/>
        <v>126094854.32779591</v>
      </c>
      <c r="CS8" s="79">
        <f t="shared" si="6"/>
        <v>128666778.19044015</v>
      </c>
      <c r="CT8" s="79">
        <f t="shared" si="6"/>
        <v>131757323.03387533</v>
      </c>
      <c r="CU8" s="79">
        <f t="shared" si="6"/>
        <v>134724056.83898664</v>
      </c>
      <c r="CV8" s="79">
        <f t="shared" si="6"/>
        <v>137999510.65404749</v>
      </c>
      <c r="CW8" s="79">
        <f t="shared" si="6"/>
        <v>141291483.75498393</v>
      </c>
      <c r="CX8" s="79">
        <f t="shared" si="6"/>
        <v>144466115.00460213</v>
      </c>
      <c r="CY8" s="79">
        <f t="shared" si="6"/>
        <v>147740279.2196629</v>
      </c>
      <c r="CZ8" s="79">
        <f t="shared" si="6"/>
        <v>151030962.72059935</v>
      </c>
      <c r="DA8" s="79">
        <f t="shared" si="6"/>
        <v>154210773.5572232</v>
      </c>
      <c r="DB8" s="79">
        <f t="shared" si="6"/>
        <v>157483648.17228395</v>
      </c>
      <c r="DC8" s="79">
        <f t="shared" si="6"/>
        <v>160773042.07322019</v>
      </c>
      <c r="DD8" s="79">
        <f t="shared" si="6"/>
        <v>163958032.49684966</v>
      </c>
      <c r="DE8" s="79">
        <f t="shared" si="6"/>
        <v>166727515.8169952</v>
      </c>
      <c r="DF8" s="79">
        <f t="shared" si="6"/>
        <v>170015620.11793166</v>
      </c>
      <c r="DG8" s="79">
        <f t="shared" si="6"/>
        <v>173205790.12856662</v>
      </c>
      <c r="DH8" s="79">
        <f t="shared" si="6"/>
        <v>176688939.29400402</v>
      </c>
      <c r="DI8" s="79">
        <f t="shared" si="6"/>
        <v>180188607.74531686</v>
      </c>
      <c r="DJ8" s="79">
        <f t="shared" si="6"/>
        <v>183596811.09333402</v>
      </c>
      <c r="DK8" s="79">
        <f t="shared" si="6"/>
        <v>187078670.65877116</v>
      </c>
      <c r="DL8" s="79">
        <f t="shared" si="6"/>
        <v>190577049.51008427</v>
      </c>
      <c r="DM8" s="79">
        <f t="shared" si="6"/>
        <v>193990432.4451071</v>
      </c>
      <c r="DN8" s="79">
        <f t="shared" si="6"/>
        <v>197471002.41054422</v>
      </c>
      <c r="DO8" s="79">
        <f t="shared" si="6"/>
        <v>200968091.66185731</v>
      </c>
      <c r="DP8" s="79">
        <f t="shared" si="6"/>
        <v>204386654.18388575</v>
      </c>
      <c r="DQ8" s="79">
        <f t="shared" si="6"/>
        <v>207363832.85440767</v>
      </c>
      <c r="DR8" s="79">
        <f t="shared" si="6"/>
        <v>210859632.50572073</v>
      </c>
      <c r="DS8" s="79">
        <f t="shared" si="6"/>
        <v>214283374.61475492</v>
      </c>
      <c r="DT8" s="79">
        <f t="shared" si="6"/>
        <v>217984861.81808728</v>
      </c>
      <c r="DU8" s="79">
        <f t="shared" si="6"/>
        <v>221702868.30729562</v>
      </c>
    </row>
    <row r="9" spans="1:125" s="29" customFormat="1" x14ac:dyDescent="0.25">
      <c r="A9" t="s">
        <v>152</v>
      </c>
      <c r="C9" s="12"/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3">
        <v>0</v>
      </c>
      <c r="CC9" s="43">
        <v>0</v>
      </c>
      <c r="CD9" s="43">
        <v>0</v>
      </c>
      <c r="CE9" s="43">
        <v>0</v>
      </c>
      <c r="CF9" s="43">
        <v>0</v>
      </c>
      <c r="CG9" s="43">
        <v>0</v>
      </c>
      <c r="CH9" s="43">
        <v>0</v>
      </c>
      <c r="CI9" s="43">
        <v>0</v>
      </c>
      <c r="CJ9" s="43">
        <v>0</v>
      </c>
      <c r="CK9" s="43">
        <v>0</v>
      </c>
      <c r="CL9" s="43">
        <v>0</v>
      </c>
      <c r="CM9" s="43">
        <v>0</v>
      </c>
      <c r="CN9" s="43">
        <v>0</v>
      </c>
      <c r="CO9" s="43">
        <v>0</v>
      </c>
      <c r="CP9" s="43">
        <v>0</v>
      </c>
      <c r="CQ9" s="43">
        <v>0</v>
      </c>
      <c r="CR9" s="43">
        <v>0</v>
      </c>
      <c r="CS9" s="43">
        <v>0</v>
      </c>
      <c r="CT9" s="43">
        <v>0</v>
      </c>
      <c r="CU9" s="43">
        <v>0</v>
      </c>
      <c r="CV9" s="43">
        <v>0</v>
      </c>
      <c r="CW9" s="43">
        <v>0</v>
      </c>
      <c r="CX9" s="43">
        <v>0</v>
      </c>
      <c r="CY9" s="43">
        <v>0</v>
      </c>
      <c r="CZ9" s="43">
        <v>0</v>
      </c>
      <c r="DA9" s="43">
        <v>0</v>
      </c>
      <c r="DB9" s="43">
        <v>0</v>
      </c>
      <c r="DC9" s="43">
        <v>0</v>
      </c>
      <c r="DD9" s="43">
        <v>0</v>
      </c>
      <c r="DE9" s="43">
        <v>0</v>
      </c>
      <c r="DF9" s="43">
        <v>0</v>
      </c>
      <c r="DG9" s="43">
        <v>0</v>
      </c>
      <c r="DH9" s="43">
        <v>0</v>
      </c>
      <c r="DI9" s="43">
        <v>0</v>
      </c>
      <c r="DJ9" s="43">
        <v>0</v>
      </c>
      <c r="DK9" s="43">
        <v>0</v>
      </c>
      <c r="DL9" s="43">
        <v>0</v>
      </c>
      <c r="DM9" s="43">
        <v>0</v>
      </c>
      <c r="DN9" s="43">
        <v>0</v>
      </c>
      <c r="DO9" s="43">
        <v>0</v>
      </c>
      <c r="DP9" s="43">
        <v>0</v>
      </c>
      <c r="DQ9" s="43">
        <v>0</v>
      </c>
      <c r="DR9" s="43">
        <v>0</v>
      </c>
      <c r="DS9" s="43">
        <v>0</v>
      </c>
      <c r="DT9" s="43">
        <v>0</v>
      </c>
      <c r="DU9" s="43">
        <v>0</v>
      </c>
    </row>
    <row r="10" spans="1:125" s="29" customFormat="1" x14ac:dyDescent="0.25">
      <c r="A10" t="s">
        <v>163</v>
      </c>
      <c r="C10" s="12"/>
      <c r="D10" s="43">
        <f>данные!D69-данные!D63</f>
        <v>0</v>
      </c>
      <c r="E10" s="43">
        <f>(SUM(данные!$D$69:E69)-SUM(данные!$D$63:E63)/(1+vat))+(SUM(данные!$D$79:E79)-SUM(данные!$D$75:E75))</f>
        <v>0</v>
      </c>
      <c r="F10" s="43">
        <f>(SUM(данные!$D$69:F69)-SUM(данные!$D$63:F63)/(1+vat))+(SUM(данные!$D$79:F79)-SUM(данные!$D$75:F75))</f>
        <v>0</v>
      </c>
      <c r="G10" s="43">
        <f>(SUM(данные!$D$69:G69)-SUM(данные!$D$63:G63)/(1+vat))+(SUM(данные!$D$79:G79)-SUM(данные!$D$75:G75))</f>
        <v>0</v>
      </c>
      <c r="H10" s="43">
        <f>(SUM(данные!$D$69:H69)-SUM(данные!$D$63:H63)/(1+vat))+(SUM(данные!$D$79:H79)-SUM(данные!$D$75:H75))</f>
        <v>0</v>
      </c>
      <c r="I10" s="43">
        <f>(SUM(данные!$D$69:I69)-SUM(данные!$D$63:I63)/(1+vat))+(SUM(данные!$D$79:I79)-SUM(данные!$D$75:I75))</f>
        <v>0</v>
      </c>
      <c r="J10" s="43">
        <f>(SUM(данные!$D$69:J69)-SUM(данные!$D$63:J63)/(1+vat))+(SUM(данные!$D$79:J79)-SUM(данные!$D$75:J75))</f>
        <v>0</v>
      </c>
      <c r="K10" s="43">
        <f>(SUM(данные!$D$69:K69)-SUM(данные!$D$63:K63)/(1+vat))+(SUM(данные!$D$79:K79)-SUM(данные!$D$75:K75))</f>
        <v>0</v>
      </c>
      <c r="L10" s="43">
        <f>(SUM(данные!$D$69:L69)-SUM(данные!$D$63:L63)/(1+vat))+(SUM(данные!$D$79:L79)-SUM(данные!$D$75:L75))</f>
        <v>6694915.2542372886</v>
      </c>
      <c r="M10" s="43">
        <f>(SUM(данные!$D$69:M69)-SUM(данные!$D$63:M63)/(1+vat))+(SUM(данные!$D$79:M79)-SUM(данные!$D$75:M75))</f>
        <v>6694915.2542372886</v>
      </c>
      <c r="N10" s="43">
        <f>(SUM(данные!$D$69:N69)-SUM(данные!$D$63:N63)/(1+vat))+(SUM(данные!$D$79:N79)-SUM(данные!$D$75:N75))</f>
        <v>6694915.2542372886</v>
      </c>
      <c r="O10" s="43">
        <f>(SUM(данные!$D$69:O69)-SUM(данные!$D$63:O63)/(1+vat))+(SUM(данные!$D$79:O79)-SUM(данные!$D$75:O75))</f>
        <v>7012711.8644067813</v>
      </c>
      <c r="P10" s="43">
        <f>(SUM(данные!$D$69:P69)-SUM(данные!$D$63:P63)/(1+vat))+(SUM(данные!$D$79:P79)-SUM(данные!$D$75:P75))</f>
        <v>7012711.8644067813</v>
      </c>
      <c r="Q10" s="43">
        <f>(SUM(данные!$D$69:Q69)-SUM(данные!$D$63:Q63)/(1+vat))+(SUM(данные!$D$79:Q79)-SUM(данные!$D$75:Q75))</f>
        <v>7012711.8644067887</v>
      </c>
      <c r="R10" s="43">
        <f>(SUM(данные!$D$69:R69)-SUM(данные!$D$63:R63)/(1+vat))+(SUM(данные!$D$79:R79)-SUM(данные!$D$75:R75))</f>
        <v>7012711.8644067813</v>
      </c>
      <c r="S10" s="43">
        <f>(SUM(данные!$D$69:S69)-SUM(данные!$D$63:S63)/(1+vat))+(SUM(данные!$D$79:S79)-SUM(данные!$D$75:S75))</f>
        <v>7012711.8644067962</v>
      </c>
      <c r="T10" s="43">
        <f>(SUM(данные!$D$69:T69)-SUM(данные!$D$63:T63)/(1+vat))+(SUM(данные!$D$79:T79)-SUM(данные!$D$75:T75))</f>
        <v>7012711.8644067962</v>
      </c>
      <c r="U10" s="43">
        <f>(SUM(данные!$D$69:U69)-SUM(данные!$D$63:U63)/(1+vat))+(SUM(данные!$D$79:U79)-SUM(данные!$D$75:U75))</f>
        <v>7012711.8644067962</v>
      </c>
      <c r="V10" s="43">
        <f>(SUM(данные!$D$69:V69)-SUM(данные!$D$63:V63)/(1+vat))+(SUM(данные!$D$79:V79)-SUM(данные!$D$75:V75))</f>
        <v>7012711.8644067813</v>
      </c>
      <c r="W10" s="43">
        <f>(SUM(данные!$D$69:W69)-SUM(данные!$D$63:W63)/(1+vat))+(SUM(данные!$D$79:W79)-SUM(данные!$D$75:W75))</f>
        <v>7012711.8644067813</v>
      </c>
      <c r="X10" s="43">
        <f>(SUM(данные!$D$69:X69)-SUM(данные!$D$63:X63)/(1+vat))+(SUM(данные!$D$79:X79)-SUM(данные!$D$75:X75))</f>
        <v>7012711.8644067803</v>
      </c>
      <c r="Y10" s="43">
        <f>(SUM(данные!$D$69:Y69)-SUM(данные!$D$63:Y63)/(1+vat))+(SUM(данные!$D$79:Y79)-SUM(данные!$D$75:Y75))</f>
        <v>7012711.8644067813</v>
      </c>
      <c r="Z10" s="43">
        <f>(SUM(данные!$D$69:Z69)-SUM(данные!$D$63:Z63)/(1+vat))+(SUM(данные!$D$79:Z79)-SUM(данные!$D$75:Z75))</f>
        <v>7012711.8644067813</v>
      </c>
      <c r="AA10" s="43">
        <f>(SUM(данные!$D$69:AA69)-SUM(данные!$D$63:AA63)/(1+vat))+(SUM(данные!$D$79:AA79)-SUM(данные!$D$75:AA75))</f>
        <v>7346398.3050847519</v>
      </c>
      <c r="AB10" s="43">
        <f>(SUM(данные!$D$69:AB69)-SUM(данные!$D$63:AB63)/(1+vat))+(SUM(данные!$D$79:AB79)-SUM(данные!$D$75:AB75))</f>
        <v>7346398.3050847817</v>
      </c>
      <c r="AC10" s="43">
        <f>(SUM(данные!$D$69:AC69)-SUM(данные!$D$63:AC63)/(1+vat))+(SUM(данные!$D$79:AC79)-SUM(данные!$D$75:AC75))</f>
        <v>7346398.3050847817</v>
      </c>
      <c r="AD10" s="43">
        <f>(SUM(данные!$D$69:AD69)-SUM(данные!$D$63:AD63)/(1+vat))+(SUM(данные!$D$79:AD79)-SUM(данные!$D$75:AD75))</f>
        <v>7346398.3050848115</v>
      </c>
      <c r="AE10" s="43">
        <f>(SUM(данные!$D$69:AE69)-SUM(данные!$D$63:AE63)/(1+vat))+(SUM(данные!$D$79:AE79)-SUM(данные!$D$75:AE75))</f>
        <v>7346398.3050848115</v>
      </c>
      <c r="AF10" s="43">
        <f>(SUM(данные!$D$69:AF69)-SUM(данные!$D$63:AF63)/(1+vat))+(SUM(данные!$D$79:AF79)-SUM(данные!$D$75:AF75))</f>
        <v>7346398.3050847817</v>
      </c>
      <c r="AG10" s="43">
        <f>(SUM(данные!$D$69:AG69)-SUM(данные!$D$63:AG63)/(1+vat))+(SUM(данные!$D$79:AG79)-SUM(данные!$D$75:AG75))</f>
        <v>7346398.3050848115</v>
      </c>
      <c r="AH10" s="43">
        <f>(SUM(данные!$D$69:AH69)-SUM(данные!$D$63:AH63)/(1+vat))+(SUM(данные!$D$79:AH79)-SUM(данные!$D$75:AH75))</f>
        <v>7346398.3050848115</v>
      </c>
      <c r="AI10" s="43">
        <f>(SUM(данные!$D$69:AI69)-SUM(данные!$D$63:AI63)/(1+vat))+(SUM(данные!$D$79:AI79)-SUM(данные!$D$75:AI75))</f>
        <v>7346398.3050848115</v>
      </c>
      <c r="AJ10" s="43">
        <f>(SUM(данные!$D$69:AJ69)-SUM(данные!$D$63:AJ63)/(1+vat))+(SUM(данные!$D$79:AJ79)-SUM(данные!$D$75:AJ75))</f>
        <v>7346398.3050848115</v>
      </c>
      <c r="AK10" s="43">
        <f>(SUM(данные!$D$69:AK69)-SUM(данные!$D$63:AK63)/(1+vat))+(SUM(данные!$D$79:AK79)-SUM(данные!$D$75:AK75))</f>
        <v>7346398.305084873</v>
      </c>
      <c r="AL10" s="43">
        <f>(SUM(данные!$D$69:AL69)-SUM(данные!$D$63:AL63)/(1+vat))+(SUM(данные!$D$79:AL79)-SUM(данные!$D$75:AL75))</f>
        <v>7346398.305084873</v>
      </c>
      <c r="AM10" s="43">
        <f>(SUM(данные!$D$69:AM69)-SUM(данные!$D$63:AM63)/(1+vat))+(SUM(данные!$D$79:AM79)-SUM(данные!$D$75:AM75))</f>
        <v>7696769.0677967556</v>
      </c>
      <c r="AN10" s="43">
        <f>(SUM(данные!$D$69:AN69)-SUM(данные!$D$63:AN63)/(1+vat))+(SUM(данные!$D$79:AN79)-SUM(данные!$D$75:AN75))</f>
        <v>7696769.0677967556</v>
      </c>
      <c r="AO10" s="43">
        <f>(SUM(данные!$D$69:AO69)-SUM(данные!$D$63:AO63)/(1+vat))+(SUM(данные!$D$79:AO79)-SUM(данные!$D$75:AO75))</f>
        <v>7696769.0677967556</v>
      </c>
      <c r="AP10" s="43">
        <f>(SUM(данные!$D$69:AP69)-SUM(данные!$D$63:AP63)/(1+vat))+(SUM(данные!$D$79:AP79)-SUM(данные!$D$75:AP75))</f>
        <v>7696769.067796696</v>
      </c>
      <c r="AQ10" s="43">
        <f>(SUM(данные!$D$69:AQ69)-SUM(данные!$D$63:AQ63)/(1+vat))+(SUM(данные!$D$79:AQ79)-SUM(данные!$D$75:AQ75))</f>
        <v>7696769.067796696</v>
      </c>
      <c r="AR10" s="43">
        <f>(SUM(данные!$D$69:AR69)-SUM(данные!$D$63:AR63)/(1+vat))+(SUM(данные!$D$79:AR79)-SUM(данные!$D$75:AR75))</f>
        <v>7696769.067796696</v>
      </c>
      <c r="AS10" s="43">
        <f>(SUM(данные!$D$69:AS69)-SUM(данные!$D$63:AS63)/(1+vat))+(SUM(данные!$D$79:AS79)-SUM(данные!$D$75:AS75))</f>
        <v>7696769.067796696</v>
      </c>
      <c r="AT10" s="43">
        <f>(SUM(данные!$D$69:AT69)-SUM(данные!$D$63:AT63)/(1+vat))+(SUM(данные!$D$79:AT79)-SUM(данные!$D$75:AT75))</f>
        <v>7696769.067796696</v>
      </c>
      <c r="AU10" s="43">
        <f>(SUM(данные!$D$69:AU69)-SUM(данные!$D$63:AU63)/(1+vat))+(SUM(данные!$D$79:AU79)-SUM(данные!$D$75:AU75))</f>
        <v>7696769.0677966364</v>
      </c>
      <c r="AV10" s="43">
        <f>(SUM(данные!$D$69:AV69)-SUM(данные!$D$63:AV63)/(1+vat))+(SUM(данные!$D$79:AV79)-SUM(данные!$D$75:AV75))</f>
        <v>7696769.0677966364</v>
      </c>
      <c r="AW10" s="43">
        <f>(SUM(данные!$D$69:AW69)-SUM(данные!$D$63:AW63)/(1+vat))+(SUM(данные!$D$79:AW79)-SUM(данные!$D$75:AW75))</f>
        <v>7696769.0677966364</v>
      </c>
      <c r="AX10" s="43">
        <f>(SUM(данные!$D$69:AX69)-SUM(данные!$D$63:AX63)/(1+vat))+(SUM(данные!$D$79:AX79)-SUM(данные!$D$75:AX75))</f>
        <v>7696769.0677966364</v>
      </c>
      <c r="AY10" s="43">
        <f>(SUM(данные!$D$69:AY69)-SUM(данные!$D$63:AY63)/(1+vat))+(SUM(данные!$D$79:AY79)-SUM(данные!$D$75:AY75))</f>
        <v>8064658.3686440475</v>
      </c>
      <c r="AZ10" s="43">
        <f>(SUM(данные!$D$69:AZ69)-SUM(данные!$D$63:AZ63)/(1+vat))+(SUM(данные!$D$79:AZ79)-SUM(данные!$D$75:AZ75))</f>
        <v>8064658.3686439283</v>
      </c>
      <c r="BA10" s="43">
        <f>(SUM(данные!$D$69:BA69)-SUM(данные!$D$63:BA63)/(1+vat))+(SUM(данные!$D$79:BA79)-SUM(данные!$D$75:BA75))</f>
        <v>8064658.3686439283</v>
      </c>
      <c r="BB10" s="43">
        <f>(SUM(данные!$D$69:BB69)-SUM(данные!$D$63:BB63)/(1+vat))+(SUM(данные!$D$79:BB79)-SUM(данные!$D$75:BB75))</f>
        <v>8064658.3686439283</v>
      </c>
      <c r="BC10" s="43">
        <f>(SUM(данные!$D$69:BC69)-SUM(данные!$D$63:BC63)/(1+vat))+(SUM(данные!$D$79:BC79)-SUM(данные!$D$75:BC75))</f>
        <v>8064658.3686438091</v>
      </c>
      <c r="BD10" s="43">
        <f>(SUM(данные!$D$69:BD69)-SUM(данные!$D$63:BD63)/(1+vat))+(SUM(данные!$D$79:BD79)-SUM(данные!$D$75:BD75))</f>
        <v>8064658.3686438091</v>
      </c>
      <c r="BE10" s="43">
        <f>(SUM(данные!$D$69:BE69)-SUM(данные!$D$63:BE63)/(1+vat))+(SUM(данные!$D$79:BE79)-SUM(данные!$D$75:BE75))</f>
        <v>8064658.3686438091</v>
      </c>
      <c r="BF10" s="43">
        <f>(SUM(данные!$D$69:BF69)-SUM(данные!$D$63:BF63)/(1+vat))+(SUM(данные!$D$79:BF79)-SUM(данные!$D$75:BF75))</f>
        <v>8064658.3686436899</v>
      </c>
      <c r="BG10" s="43">
        <f>(SUM(данные!$D$69:BG69)-SUM(данные!$D$63:BG63)/(1+vat))+(SUM(данные!$D$79:BG79)-SUM(данные!$D$75:BG75))</f>
        <v>8064658.3686436899</v>
      </c>
      <c r="BH10" s="43">
        <f>(SUM(данные!$D$69:BH69)-SUM(данные!$D$63:BH63)/(1+vat))+(SUM(данные!$D$79:BH79)-SUM(данные!$D$75:BH75))</f>
        <v>8064658.3686435707</v>
      </c>
      <c r="BI10" s="43">
        <f>(SUM(данные!$D$69:BI69)-SUM(данные!$D$63:BI63)/(1+vat))+(SUM(данные!$D$79:BI79)-SUM(данные!$D$75:BI75))</f>
        <v>8064658.368643567</v>
      </c>
      <c r="BJ10" s="43">
        <f>(SUM(данные!$D$69:BJ69)-SUM(данные!$D$63:BJ63)/(1+vat))+(SUM(данные!$D$79:BJ79)-SUM(данные!$D$75:BJ75))</f>
        <v>8064658.368643567</v>
      </c>
      <c r="BK10" s="43">
        <f>(SUM(данные!$D$69:BK69)-SUM(данные!$D$63:BK63)/(1+vat))+(SUM(данные!$D$79:BK79)-SUM(данные!$D$75:BK75))</f>
        <v>8450942.1345333308</v>
      </c>
      <c r="BL10" s="43">
        <f>(SUM(данные!$D$69:BL69)-SUM(данные!$D$63:BL63)/(1+vat))+(SUM(данные!$D$79:BL79)-SUM(данные!$D$75:BL75))</f>
        <v>8450942.13453345</v>
      </c>
      <c r="BM10" s="43">
        <f>(SUM(данные!$D$69:BM69)-SUM(данные!$D$63:BM63)/(1+vat))+(SUM(данные!$D$79:BM79)-SUM(данные!$D$75:BM75))</f>
        <v>8450942.13453345</v>
      </c>
      <c r="BN10" s="43">
        <f>(SUM(данные!$D$69:BN69)-SUM(данные!$D$63:BN63)/(1+vat))+(SUM(данные!$D$79:BN79)-SUM(данные!$D$75:BN75))</f>
        <v>8450942.1345335692</v>
      </c>
      <c r="BO10" s="43">
        <f>(SUM(данные!$D$69:BO69)-SUM(данные!$D$63:BO63)/(1+vat))+(SUM(данные!$D$79:BO79)-SUM(данные!$D$75:BO75))</f>
        <v>8450942.1345335692</v>
      </c>
      <c r="BP10" s="43">
        <f>(SUM(данные!$D$69:BP69)-SUM(данные!$D$63:BP63)/(1+vat))+(SUM(данные!$D$79:BP79)-SUM(данные!$D$75:BP75))</f>
        <v>8450942.1345336884</v>
      </c>
      <c r="BQ10" s="43">
        <f>(SUM(данные!$D$69:BQ69)-SUM(данные!$D$63:BQ63)/(1+vat))+(SUM(данные!$D$79:BQ79)-SUM(данные!$D$75:BQ75))</f>
        <v>8450942.1345336884</v>
      </c>
      <c r="BR10" s="43">
        <f>(SUM(данные!$D$69:BR69)-SUM(данные!$D$63:BR63)/(1+vat))+(SUM(данные!$D$79:BR79)-SUM(данные!$D$75:BR75))</f>
        <v>8450942.1345338076</v>
      </c>
      <c r="BS10" s="43">
        <f>(SUM(данные!$D$69:BS69)-SUM(данные!$D$63:BS63)/(1+vat))+(SUM(данные!$D$79:BS79)-SUM(данные!$D$75:BS75))</f>
        <v>8450942.1345338076</v>
      </c>
      <c r="BT10" s="43">
        <f>(SUM(данные!$D$69:BT69)-SUM(данные!$D$63:BT63)/(1+vat))+(SUM(данные!$D$79:BT79)-SUM(данные!$D$75:BT75))</f>
        <v>8450942.1345339268</v>
      </c>
      <c r="BU10" s="43">
        <f>(SUM(данные!$D$69:BU69)-SUM(данные!$D$63:BU63)/(1+vat))+(SUM(данные!$D$79:BU79)-SUM(данные!$D$75:BU75))</f>
        <v>8450942.1345339268</v>
      </c>
      <c r="BV10" s="43">
        <f>(SUM(данные!$D$69:BV69)-SUM(данные!$D$63:BV63)/(1+vat))+(SUM(данные!$D$79:BV79)-SUM(данные!$D$75:BV75))</f>
        <v>8450942.1345340461</v>
      </c>
      <c r="BW10" s="43">
        <f>(SUM(данные!$D$69:BW69)-SUM(данные!$D$63:BW63)/(1+vat))+(SUM(данные!$D$79:BW79)-SUM(данные!$D$75:BW75))</f>
        <v>8856540.0887183398</v>
      </c>
      <c r="BX10" s="43">
        <f>(SUM(данные!$D$69:BX69)-SUM(данные!$D$63:BX63)/(1+vat))+(SUM(данные!$D$79:BX79)-SUM(данные!$D$75:BX75))</f>
        <v>8856540.0887183398</v>
      </c>
      <c r="BY10" s="43">
        <f>(SUM(данные!$D$69:BY69)-SUM(данные!$D$63:BY63)/(1+vat))+(SUM(данные!$D$79:BY79)-SUM(данные!$D$75:BY75))</f>
        <v>8856540.0887183398</v>
      </c>
      <c r="BZ10" s="43">
        <f>(SUM(данные!$D$69:BZ69)-SUM(данные!$D$63:BZ63)/(1+vat))+(SUM(данные!$D$79:BZ79)-SUM(данные!$D$75:BZ75))</f>
        <v>8856540.0887183398</v>
      </c>
      <c r="CA10" s="43">
        <f>(SUM(данные!$D$69:CA69)-SUM(данные!$D$63:CA63)/(1+vat))+(SUM(данные!$D$79:CA79)-SUM(данные!$D$75:CA75))</f>
        <v>8856540.0887183398</v>
      </c>
      <c r="CB10" s="43">
        <f>(SUM(данные!$D$69:CB69)-SUM(данные!$D$63:CB63)/(1+vat))+(SUM(данные!$D$79:CB79)-SUM(данные!$D$75:CB75))</f>
        <v>8856540.0887183398</v>
      </c>
      <c r="CC10" s="43">
        <f>(SUM(данные!$D$69:CC69)-SUM(данные!$D$63:CC63)/(1+vat))+(SUM(данные!$D$79:CC79)-SUM(данные!$D$75:CC75))</f>
        <v>8856540.0887183398</v>
      </c>
      <c r="CD10" s="43">
        <f>(SUM(данные!$D$69:CD69)-SUM(данные!$D$63:CD63)/(1+vat))+(SUM(данные!$D$79:CD79)-SUM(данные!$D$75:CD75))</f>
        <v>8856540.0887183398</v>
      </c>
      <c r="CE10" s="43">
        <f>(SUM(данные!$D$69:CE69)-SUM(данные!$D$63:CE63)/(1+vat))+(SUM(данные!$D$79:CE79)-SUM(данные!$D$75:CE75))</f>
        <v>8856540.0887183398</v>
      </c>
      <c r="CF10" s="43">
        <f>(SUM(данные!$D$69:CF69)-SUM(данные!$D$63:CF63)/(1+vat))+(SUM(данные!$D$79:CF79)-SUM(данные!$D$75:CF75))</f>
        <v>8856540.0887183398</v>
      </c>
      <c r="CG10" s="43">
        <f>(SUM(данные!$D$69:CG69)-SUM(данные!$D$63:CG63)/(1+vat))+(SUM(данные!$D$79:CG79)-SUM(данные!$D$75:CG75))</f>
        <v>8856540.0887183398</v>
      </c>
      <c r="CH10" s="43">
        <f>(SUM(данные!$D$69:CH69)-SUM(данные!$D$63:CH63)/(1+vat))+(SUM(данные!$D$79:CH79)-SUM(данные!$D$75:CH75))</f>
        <v>8856540.0887183398</v>
      </c>
      <c r="CI10" s="43">
        <f>(SUM(данные!$D$69:CI69)-SUM(данные!$D$63:CI63)/(1+vat))+(SUM(данные!$D$79:CI79)-SUM(данные!$D$75:CI75))</f>
        <v>9282417.9406117648</v>
      </c>
      <c r="CJ10" s="43">
        <f>(SUM(данные!$D$69:CJ69)-SUM(данные!$D$63:CJ63)/(1+vat))+(SUM(данные!$D$79:CJ79)-SUM(данные!$D$75:CJ75))</f>
        <v>9282417.9406117648</v>
      </c>
      <c r="CK10" s="43">
        <f>(SUM(данные!$D$69:CK69)-SUM(данные!$D$63:CK63)/(1+vat))+(SUM(данные!$D$79:CK79)-SUM(данные!$D$75:CK75))</f>
        <v>9282417.9406117648</v>
      </c>
      <c r="CL10" s="43">
        <f>(SUM(данные!$D$69:CL69)-SUM(данные!$D$63:CL63)/(1+vat))+(SUM(данные!$D$79:CL79)-SUM(данные!$D$75:CL75))</f>
        <v>9282417.9406117648</v>
      </c>
      <c r="CM10" s="43">
        <f>(SUM(данные!$D$69:CM69)-SUM(данные!$D$63:CM63)/(1+vat))+(SUM(данные!$D$79:CM79)-SUM(данные!$D$75:CM75))</f>
        <v>9282417.9406120032</v>
      </c>
      <c r="CN10" s="43">
        <f>(SUM(данные!$D$69:CN69)-SUM(данные!$D$63:CN63)/(1+vat))+(SUM(данные!$D$79:CN79)-SUM(данные!$D$75:CN75))</f>
        <v>9282417.9406120032</v>
      </c>
      <c r="CO10" s="43">
        <f>(SUM(данные!$D$69:CO69)-SUM(данные!$D$63:CO63)/(1+vat))+(SUM(данные!$D$79:CO79)-SUM(данные!$D$75:CO75))</f>
        <v>9282417.9406120032</v>
      </c>
      <c r="CP10" s="43">
        <f>(SUM(данные!$D$69:CP69)-SUM(данные!$D$63:CP63)/(1+vat))+(SUM(данные!$D$79:CP79)-SUM(данные!$D$75:CP75))</f>
        <v>9282417.9406120032</v>
      </c>
      <c r="CQ10" s="43">
        <f>(SUM(данные!$D$69:CQ69)-SUM(данные!$D$63:CQ63)/(1+vat))+(SUM(данные!$D$79:CQ79)-SUM(данные!$D$75:CQ75))</f>
        <v>9282417.9406120032</v>
      </c>
      <c r="CR10" s="43">
        <f>(SUM(данные!$D$69:CR69)-SUM(данные!$D$63:CR63)/(1+vat))+(SUM(данные!$D$79:CR79)-SUM(данные!$D$75:CR75))</f>
        <v>9282417.9406120032</v>
      </c>
      <c r="CS10" s="43">
        <f>(SUM(данные!$D$69:CS69)-SUM(данные!$D$63:CS63)/(1+vat))+(SUM(данные!$D$79:CS79)-SUM(данные!$D$75:CS75))</f>
        <v>9282417.9406120032</v>
      </c>
      <c r="CT10" s="43">
        <f>(SUM(данные!$D$69:CT69)-SUM(данные!$D$63:CT63)/(1+vat))+(SUM(данные!$D$79:CT79)-SUM(данные!$D$75:CT75))</f>
        <v>9282417.9406120032</v>
      </c>
      <c r="CU10" s="43">
        <f>(SUM(данные!$D$69:CU69)-SUM(данные!$D$63:CU63)/(1+vat))+(SUM(данные!$D$79:CU79)-SUM(данные!$D$75:CU75))</f>
        <v>9729589.6851002425</v>
      </c>
      <c r="CV10" s="43">
        <f>(SUM(данные!$D$69:CV69)-SUM(данные!$D$63:CV63)/(1+vat))+(SUM(данные!$D$79:CV79)-SUM(данные!$D$75:CV75))</f>
        <v>9729589.6851002425</v>
      </c>
      <c r="CW10" s="43">
        <f>(SUM(данные!$D$69:CW69)-SUM(данные!$D$63:CW63)/(1+vat))+(SUM(данные!$D$79:CW79)-SUM(данные!$D$75:CW75))</f>
        <v>9729589.6851002425</v>
      </c>
      <c r="CX10" s="43">
        <f>(SUM(данные!$D$69:CX69)-SUM(данные!$D$63:CX63)/(1+vat))+(SUM(данные!$D$79:CX79)-SUM(данные!$D$75:CX75))</f>
        <v>9729589.6851002425</v>
      </c>
      <c r="CY10" s="43">
        <f>(SUM(данные!$D$69:CY69)-SUM(данные!$D$63:CY63)/(1+vat))+(SUM(данные!$D$79:CY79)-SUM(данные!$D$75:CY75))</f>
        <v>9729589.6851002425</v>
      </c>
      <c r="CZ10" s="43">
        <f>(SUM(данные!$D$69:CZ69)-SUM(данные!$D$63:CZ63)/(1+vat))+(SUM(данные!$D$79:CZ79)-SUM(данные!$D$75:CZ75))</f>
        <v>9729589.6851002425</v>
      </c>
      <c r="DA10" s="43">
        <f>(SUM(данные!$D$69:DA69)-SUM(данные!$D$63:DA63)/(1+vat))+(SUM(данные!$D$79:DA79)-SUM(данные!$D$75:DA75))</f>
        <v>9729589.6851002425</v>
      </c>
      <c r="DB10" s="43">
        <f>(SUM(данные!$D$69:DB69)-SUM(данные!$D$63:DB63)/(1+vat))+(SUM(данные!$D$79:DB79)-SUM(данные!$D$75:DB75))</f>
        <v>9729589.6851002425</v>
      </c>
      <c r="DC10" s="43">
        <f>(SUM(данные!$D$69:DC69)-SUM(данные!$D$63:DC63)/(1+vat))+(SUM(данные!$D$79:DC79)-SUM(данные!$D$75:DC75))</f>
        <v>9729589.6851000041</v>
      </c>
      <c r="DD10" s="43">
        <f>(SUM(данные!$D$69:DD69)-SUM(данные!$D$63:DD63)/(1+vat))+(SUM(данные!$D$79:DD79)-SUM(данные!$D$75:DD75))</f>
        <v>9729589.6851000041</v>
      </c>
      <c r="DE10" s="43">
        <f>(SUM(данные!$D$69:DE69)-SUM(данные!$D$63:DE63)/(1+vat))+(SUM(данные!$D$79:DE79)-SUM(данные!$D$75:DE75))</f>
        <v>9729589.6851000041</v>
      </c>
      <c r="DF10" s="43">
        <f>(SUM(данные!$D$69:DF69)-SUM(данные!$D$63:DF63)/(1+vat))+(SUM(данные!$D$79:DF79)-SUM(данные!$D$75:DF75))</f>
        <v>9729589.6851000041</v>
      </c>
      <c r="DG10" s="43">
        <f>(SUM(данные!$D$69:DG69)-SUM(данные!$D$63:DG63)/(1+vat))+(SUM(данные!$D$79:DG79)-SUM(данные!$D$75:DG75))</f>
        <v>10199120.016812488</v>
      </c>
      <c r="DH10" s="43">
        <f>(SUM(данные!$D$69:DH69)-SUM(данные!$D$63:DH63)/(1+vat))+(SUM(данные!$D$79:DH79)-SUM(данные!$D$75:DH75))</f>
        <v>10199120.016812727</v>
      </c>
      <c r="DI10" s="43">
        <f>(SUM(данные!$D$69:DI69)-SUM(данные!$D$63:DI63)/(1+vat))+(SUM(данные!$D$79:DI79)-SUM(данные!$D$75:DI75))</f>
        <v>10199120.016812727</v>
      </c>
      <c r="DJ10" s="43">
        <f>(SUM(данные!$D$69:DJ69)-SUM(данные!$D$63:DJ63)/(1+vat))+(SUM(данные!$D$79:DJ79)-SUM(данные!$D$75:DJ75))</f>
        <v>10199120.016812727</v>
      </c>
      <c r="DK10" s="43">
        <f>(SUM(данные!$D$69:DK69)-SUM(данные!$D$63:DK63)/(1+vat))+(SUM(данные!$D$79:DK79)-SUM(данные!$D$75:DK75))</f>
        <v>10199120.016812727</v>
      </c>
      <c r="DL10" s="43">
        <f>(SUM(данные!$D$69:DL69)-SUM(данные!$D$63:DL63)/(1+vat))+(SUM(данные!$D$79:DL79)-SUM(данные!$D$75:DL75))</f>
        <v>10199120.016812965</v>
      </c>
      <c r="DM10" s="43">
        <f>(SUM(данные!$D$69:DM69)-SUM(данные!$D$63:DM63)/(1+vat))+(SUM(данные!$D$79:DM79)-SUM(данные!$D$75:DM75))</f>
        <v>10199120.016812965</v>
      </c>
      <c r="DN10" s="43">
        <f>(SUM(данные!$D$69:DN69)-SUM(данные!$D$63:DN63)/(1+vat))+(SUM(данные!$D$79:DN79)-SUM(данные!$D$75:DN75))</f>
        <v>10199120.016812965</v>
      </c>
      <c r="DO10" s="43">
        <f>(SUM(данные!$D$69:DO69)-SUM(данные!$D$63:DO63)/(1+vat))+(SUM(данные!$D$79:DO79)-SUM(данные!$D$75:DO75))</f>
        <v>10199120.016813204</v>
      </c>
      <c r="DP10" s="43">
        <f>(SUM(данные!$D$69:DP69)-SUM(данные!$D$63:DP63)/(1+vat))+(SUM(данные!$D$79:DP79)-SUM(данные!$D$75:DP75))</f>
        <v>10199120.016813204</v>
      </c>
      <c r="DQ10" s="43">
        <f>(SUM(данные!$D$69:DQ69)-SUM(данные!$D$63:DQ63)/(1+vat))+(SUM(данные!$D$79:DQ79)-SUM(данные!$D$75:DQ75))</f>
        <v>10199120.016813204</v>
      </c>
      <c r="DR10" s="43">
        <f>(SUM(данные!$D$69:DR69)-SUM(данные!$D$63:DR63)/(1+vat))+(SUM(данные!$D$79:DR79)-SUM(данные!$D$75:DR75))</f>
        <v>10199120.016813442</v>
      </c>
      <c r="DS10" s="43">
        <f>(SUM(данные!$D$69:DS69)-SUM(данные!$D$63:DS63)/(1+vat))+(SUM(данные!$D$79:DS79)-SUM(данные!$D$75:DS75))</f>
        <v>10692126.865111753</v>
      </c>
      <c r="DT10" s="43">
        <f>(SUM(данные!$D$69:DT69)-SUM(данные!$D$63:DT63)/(1+vat))+(SUM(данные!$D$79:DT79)-SUM(данные!$D$75:DT75))</f>
        <v>10692126.865111753</v>
      </c>
      <c r="DU10" s="43">
        <f>(SUM(данные!$D$69:DU69)-SUM(данные!$D$63:DU63)/(1+vat))+(SUM(данные!$D$79:DU79)-SUM(данные!$D$75:DU75))</f>
        <v>10692126.865111992</v>
      </c>
    </row>
    <row r="11" spans="1:125" x14ac:dyDescent="0.25">
      <c r="A11" s="168" t="s">
        <v>153</v>
      </c>
      <c r="C11" s="12"/>
      <c r="D11" s="43">
        <f>данные!D155</f>
        <v>0</v>
      </c>
      <c r="E11" s="43">
        <f>данные!E155</f>
        <v>0</v>
      </c>
      <c r="F11" s="43">
        <f>данные!F155</f>
        <v>0</v>
      </c>
      <c r="G11" s="43">
        <f>данные!G155</f>
        <v>0</v>
      </c>
      <c r="H11" s="43">
        <f>данные!H155</f>
        <v>0</v>
      </c>
      <c r="I11" s="43">
        <f>данные!I155</f>
        <v>0</v>
      </c>
      <c r="J11" s="43">
        <f>данные!J155</f>
        <v>0</v>
      </c>
      <c r="K11" s="43">
        <f>данные!K155</f>
        <v>0</v>
      </c>
      <c r="L11" s="43">
        <f>данные!L155</f>
        <v>0</v>
      </c>
      <c r="M11" s="43">
        <f>данные!M155</f>
        <v>0</v>
      </c>
      <c r="N11" s="43">
        <f>данные!N155</f>
        <v>0</v>
      </c>
      <c r="O11" s="43">
        <f>данные!O155</f>
        <v>0</v>
      </c>
      <c r="P11" s="43">
        <f>данные!P155</f>
        <v>0</v>
      </c>
      <c r="Q11" s="43">
        <f>данные!Q155</f>
        <v>0</v>
      </c>
      <c r="R11" s="43">
        <f>данные!R155</f>
        <v>0</v>
      </c>
      <c r="S11" s="43">
        <f>данные!S155</f>
        <v>0</v>
      </c>
      <c r="T11" s="43">
        <f>данные!T155</f>
        <v>0</v>
      </c>
      <c r="U11" s="43">
        <f>данные!U155</f>
        <v>0</v>
      </c>
      <c r="V11" s="43">
        <f>данные!V155</f>
        <v>0</v>
      </c>
      <c r="W11" s="43">
        <f>данные!W155</f>
        <v>0</v>
      </c>
      <c r="X11" s="43">
        <f>данные!X155</f>
        <v>0</v>
      </c>
      <c r="Y11" s="43">
        <f>данные!Y155</f>
        <v>0</v>
      </c>
      <c r="Z11" s="43">
        <f>данные!Z155</f>
        <v>0</v>
      </c>
      <c r="AA11" s="43">
        <f>данные!AA155</f>
        <v>0</v>
      </c>
      <c r="AB11" s="43">
        <f>данные!AB155</f>
        <v>0</v>
      </c>
      <c r="AC11" s="43">
        <f>данные!AC155</f>
        <v>0</v>
      </c>
      <c r="AD11" s="43">
        <f>данные!AD155</f>
        <v>0</v>
      </c>
      <c r="AE11" s="43">
        <f>данные!AE155</f>
        <v>0</v>
      </c>
      <c r="AF11" s="43">
        <f>данные!AF155</f>
        <v>0</v>
      </c>
      <c r="AG11" s="43">
        <f>данные!AG155</f>
        <v>0</v>
      </c>
      <c r="AH11" s="43">
        <f>данные!AH155</f>
        <v>0</v>
      </c>
      <c r="AI11" s="43">
        <f>данные!AI155</f>
        <v>0</v>
      </c>
      <c r="AJ11" s="43">
        <f>данные!AJ155</f>
        <v>0</v>
      </c>
      <c r="AK11" s="43">
        <f>данные!AK155</f>
        <v>0</v>
      </c>
      <c r="AL11" s="43">
        <f>данные!AL155</f>
        <v>0</v>
      </c>
      <c r="AM11" s="43">
        <f>данные!AM155</f>
        <v>0</v>
      </c>
      <c r="AN11" s="43">
        <f>данные!AN155</f>
        <v>0</v>
      </c>
      <c r="AO11" s="43">
        <f>данные!AO155</f>
        <v>0</v>
      </c>
      <c r="AP11" s="43">
        <f>данные!AP155</f>
        <v>0</v>
      </c>
      <c r="AQ11" s="43">
        <f>данные!AQ155</f>
        <v>0</v>
      </c>
      <c r="AR11" s="43">
        <f>данные!AR155</f>
        <v>0</v>
      </c>
      <c r="AS11" s="43">
        <f>данные!AS155</f>
        <v>0</v>
      </c>
      <c r="AT11" s="43">
        <f>данные!AT155</f>
        <v>0</v>
      </c>
      <c r="AU11" s="43">
        <f>данные!AU155</f>
        <v>0</v>
      </c>
      <c r="AV11" s="43">
        <f>данные!AV155</f>
        <v>0</v>
      </c>
      <c r="AW11" s="43">
        <f>данные!AW155</f>
        <v>0</v>
      </c>
      <c r="AX11" s="43">
        <f>данные!AX155</f>
        <v>0</v>
      </c>
      <c r="AY11" s="43">
        <f>данные!AY155</f>
        <v>0</v>
      </c>
      <c r="AZ11" s="43">
        <f>данные!AZ155</f>
        <v>0</v>
      </c>
      <c r="BA11" s="43">
        <f>данные!BA155</f>
        <v>0</v>
      </c>
      <c r="BB11" s="43">
        <f>данные!BB155</f>
        <v>0</v>
      </c>
      <c r="BC11" s="43">
        <f>данные!BC155</f>
        <v>0</v>
      </c>
      <c r="BD11" s="43">
        <f>данные!BD155</f>
        <v>0</v>
      </c>
      <c r="BE11" s="43">
        <f>данные!BE155</f>
        <v>0</v>
      </c>
      <c r="BF11" s="43">
        <f>данные!BF155</f>
        <v>0</v>
      </c>
      <c r="BG11" s="43">
        <f>данные!BG155</f>
        <v>0</v>
      </c>
      <c r="BH11" s="43">
        <f>данные!BH155</f>
        <v>0</v>
      </c>
      <c r="BI11" s="43">
        <f>данные!BI155</f>
        <v>0</v>
      </c>
      <c r="BJ11" s="43">
        <f>данные!BJ155</f>
        <v>0</v>
      </c>
      <c r="BK11" s="43">
        <f>данные!BK155</f>
        <v>0</v>
      </c>
      <c r="BL11" s="43">
        <f>данные!BL155</f>
        <v>0</v>
      </c>
      <c r="BM11" s="43">
        <f>данные!BM155</f>
        <v>0</v>
      </c>
      <c r="BN11" s="43">
        <f>данные!BN155</f>
        <v>0</v>
      </c>
      <c r="BO11" s="43">
        <f>данные!BO155</f>
        <v>0</v>
      </c>
      <c r="BP11" s="43">
        <f>данные!BP155</f>
        <v>0</v>
      </c>
      <c r="BQ11" s="43">
        <f>данные!BQ155</f>
        <v>0</v>
      </c>
      <c r="BR11" s="43">
        <f>данные!BR155</f>
        <v>0</v>
      </c>
      <c r="BS11" s="43">
        <f>данные!BS155</f>
        <v>0</v>
      </c>
      <c r="BT11" s="43">
        <f>данные!BT155</f>
        <v>0</v>
      </c>
      <c r="BU11" s="43">
        <f>данные!BU155</f>
        <v>0</v>
      </c>
      <c r="BV11" s="43">
        <f>данные!BV155</f>
        <v>0</v>
      </c>
      <c r="BW11" s="43">
        <f>данные!BW155</f>
        <v>0</v>
      </c>
      <c r="BX11" s="43">
        <f>данные!BX155</f>
        <v>0</v>
      </c>
      <c r="BY11" s="43">
        <f>данные!BY155</f>
        <v>0</v>
      </c>
      <c r="BZ11" s="43">
        <f>данные!BZ155</f>
        <v>0</v>
      </c>
      <c r="CA11" s="43">
        <f>данные!CA155</f>
        <v>0</v>
      </c>
      <c r="CB11" s="43">
        <f>данные!CB155</f>
        <v>0</v>
      </c>
      <c r="CC11" s="43">
        <f>данные!CC155</f>
        <v>0</v>
      </c>
      <c r="CD11" s="43">
        <f>данные!CD155</f>
        <v>0</v>
      </c>
      <c r="CE11" s="43">
        <f>данные!CE155</f>
        <v>0</v>
      </c>
      <c r="CF11" s="43">
        <f>данные!CF155</f>
        <v>0</v>
      </c>
      <c r="CG11" s="43">
        <f>данные!CG155</f>
        <v>0</v>
      </c>
      <c r="CH11" s="43">
        <f>данные!CH155</f>
        <v>0</v>
      </c>
      <c r="CI11" s="43">
        <f>данные!CI155</f>
        <v>0</v>
      </c>
      <c r="CJ11" s="43">
        <f>данные!CJ155</f>
        <v>0</v>
      </c>
      <c r="CK11" s="43">
        <f>данные!CK155</f>
        <v>0</v>
      </c>
      <c r="CL11" s="43">
        <f>данные!CL155</f>
        <v>0</v>
      </c>
      <c r="CM11" s="43">
        <f>данные!CM155</f>
        <v>0</v>
      </c>
      <c r="CN11" s="43">
        <f>данные!CN155</f>
        <v>0</v>
      </c>
      <c r="CO11" s="43">
        <f>данные!CO155</f>
        <v>0</v>
      </c>
      <c r="CP11" s="43">
        <f>данные!CP155</f>
        <v>0</v>
      </c>
      <c r="CQ11" s="43">
        <f>данные!CQ155</f>
        <v>0</v>
      </c>
      <c r="CR11" s="43">
        <f>данные!CR155</f>
        <v>0</v>
      </c>
      <c r="CS11" s="43">
        <f>данные!CS155</f>
        <v>0</v>
      </c>
      <c r="CT11" s="43">
        <f>данные!CT155</f>
        <v>0</v>
      </c>
      <c r="CU11" s="43">
        <f>данные!CU155</f>
        <v>0</v>
      </c>
      <c r="CV11" s="43">
        <f>данные!CV155</f>
        <v>0</v>
      </c>
      <c r="CW11" s="43">
        <f>данные!CW155</f>
        <v>0</v>
      </c>
      <c r="CX11" s="43">
        <f>данные!CX155</f>
        <v>0</v>
      </c>
      <c r="CY11" s="43">
        <f>данные!CY155</f>
        <v>0</v>
      </c>
      <c r="CZ11" s="43">
        <f>данные!CZ155</f>
        <v>0</v>
      </c>
      <c r="DA11" s="43">
        <f>данные!DA155</f>
        <v>0</v>
      </c>
      <c r="DB11" s="43">
        <f>данные!DB155</f>
        <v>0</v>
      </c>
      <c r="DC11" s="43">
        <f>данные!DC155</f>
        <v>0</v>
      </c>
      <c r="DD11" s="43">
        <f>данные!DD155</f>
        <v>0</v>
      </c>
      <c r="DE11" s="43">
        <f>данные!DE155</f>
        <v>0</v>
      </c>
      <c r="DF11" s="43">
        <f>данные!DF155</f>
        <v>0</v>
      </c>
      <c r="DG11" s="43">
        <f>данные!DG155</f>
        <v>0</v>
      </c>
      <c r="DH11" s="43">
        <f>данные!DH155</f>
        <v>0</v>
      </c>
      <c r="DI11" s="43">
        <f>данные!DI155</f>
        <v>0</v>
      </c>
      <c r="DJ11" s="43">
        <f>данные!DJ155</f>
        <v>0</v>
      </c>
      <c r="DK11" s="43">
        <f>данные!DK155</f>
        <v>0</v>
      </c>
      <c r="DL11" s="43">
        <f>данные!DL155</f>
        <v>0</v>
      </c>
      <c r="DM11" s="43">
        <f>данные!DM155</f>
        <v>0</v>
      </c>
      <c r="DN11" s="43">
        <f>данные!DN155</f>
        <v>0</v>
      </c>
      <c r="DO11" s="43">
        <f>данные!DO155</f>
        <v>0</v>
      </c>
      <c r="DP11" s="43">
        <f>данные!DP155</f>
        <v>0</v>
      </c>
      <c r="DQ11" s="43">
        <f>данные!DQ155</f>
        <v>0</v>
      </c>
      <c r="DR11" s="43">
        <f>данные!DR155</f>
        <v>0</v>
      </c>
      <c r="DS11" s="43">
        <f>данные!DS155</f>
        <v>0</v>
      </c>
      <c r="DT11" s="43">
        <f>данные!DT155</f>
        <v>0</v>
      </c>
      <c r="DU11" s="43">
        <f>данные!DU155</f>
        <v>0</v>
      </c>
    </row>
    <row r="12" spans="1:125" x14ac:dyDescent="0.25">
      <c r="A12" s="168" t="s">
        <v>141</v>
      </c>
      <c r="C12" s="12"/>
      <c r="D12" s="43">
        <f>данные!D145</f>
        <v>7825069.8305084752</v>
      </c>
      <c r="E12" s="43">
        <f>данные!E145</f>
        <v>7987527.4576271195</v>
      </c>
      <c r="F12" s="43">
        <f>данные!F145</f>
        <v>8149985.0847457638</v>
      </c>
      <c r="G12" s="43">
        <f>данные!G145</f>
        <v>8312442.7118644081</v>
      </c>
      <c r="H12" s="43">
        <f>данные!H145</f>
        <v>8567264.7457627133</v>
      </c>
      <c r="I12" s="43">
        <f>данные!I145</f>
        <v>8795315.5932203401</v>
      </c>
      <c r="J12" s="43">
        <f>данные!J145</f>
        <v>9023366.4406779669</v>
      </c>
      <c r="K12" s="43">
        <f>данные!K145</f>
        <v>9251417.2881355938</v>
      </c>
      <c r="L12" s="43">
        <f>данные!L145</f>
        <v>10684552.88135593</v>
      </c>
      <c r="M12" s="43">
        <f>данные!M145</f>
        <v>13382534.237288134</v>
      </c>
      <c r="N12" s="43">
        <f>данные!N145</f>
        <v>12906017.288135592</v>
      </c>
      <c r="O12" s="43">
        <f>данные!O145</f>
        <v>12486703.728813563</v>
      </c>
      <c r="P12" s="43">
        <f>данные!P145</f>
        <v>11981585.084745765</v>
      </c>
      <c r="Q12" s="43">
        <f>данные!Q145</f>
        <v>11472652.881355934</v>
      </c>
      <c r="R12" s="43">
        <f>данные!R145</f>
        <v>10963720.677966103</v>
      </c>
      <c r="S12" s="43">
        <f>данные!S145</f>
        <v>10458602.033898305</v>
      </c>
      <c r="T12" s="43">
        <f>данные!T145</f>
        <v>9949669.830508478</v>
      </c>
      <c r="U12" s="43">
        <f>данные!U145</f>
        <v>9440737.6271186434</v>
      </c>
      <c r="V12" s="43">
        <f>данные!V145</f>
        <v>8935618.9830508381</v>
      </c>
      <c r="W12" s="43">
        <f>данные!W145</f>
        <v>8426686.779661011</v>
      </c>
      <c r="X12" s="43">
        <f>данные!X145</f>
        <v>7917754.5762711763</v>
      </c>
      <c r="Y12" s="43">
        <f>данные!Y145</f>
        <v>7525608.8135593161</v>
      </c>
      <c r="Z12" s="43">
        <f>данные!Z145</f>
        <v>7016676.6101694852</v>
      </c>
      <c r="AA12" s="43">
        <f>данные!AA145</f>
        <v>6567807.9661016911</v>
      </c>
      <c r="AB12" s="43">
        <f>данные!AB145</f>
        <v>6028653.3050847426</v>
      </c>
      <c r="AC12" s="43">
        <f>данные!AC145</f>
        <v>5485685.0847457647</v>
      </c>
      <c r="AD12" s="43">
        <f>данные!AD145</f>
        <v>4942716.8644067869</v>
      </c>
      <c r="AE12" s="43">
        <f>данные!AE145</f>
        <v>4403562.2033898383</v>
      </c>
      <c r="AF12" s="43">
        <f>данные!AF145</f>
        <v>3860593.9830508605</v>
      </c>
      <c r="AG12" s="43">
        <f>данные!AG145</f>
        <v>3317625.7627118826</v>
      </c>
      <c r="AH12" s="43">
        <f>данные!AH145</f>
        <v>2778471.1016949564</v>
      </c>
      <c r="AI12" s="43">
        <f>данные!AI145</f>
        <v>2235502.8813559711</v>
      </c>
      <c r="AJ12" s="43">
        <f>данные!AJ145</f>
        <v>1692534.6610169858</v>
      </c>
      <c r="AK12" s="43">
        <f>данные!AK145</f>
        <v>1266352.8813559711</v>
      </c>
      <c r="AL12" s="43">
        <f>данные!AL145</f>
        <v>723384.66101697087</v>
      </c>
      <c r="AM12" s="43">
        <f>данные!AM145</f>
        <v>243483.17796611786</v>
      </c>
      <c r="AN12" s="43">
        <f>данные!AN145</f>
        <v>0</v>
      </c>
      <c r="AO12" s="43">
        <f>данные!AO145</f>
        <v>0</v>
      </c>
      <c r="AP12" s="43">
        <f>данные!AP145</f>
        <v>0</v>
      </c>
      <c r="AQ12" s="43">
        <f>данные!AQ145</f>
        <v>0</v>
      </c>
      <c r="AR12" s="43">
        <f>данные!AR145</f>
        <v>0</v>
      </c>
      <c r="AS12" s="43">
        <f>данные!AS145</f>
        <v>0</v>
      </c>
      <c r="AT12" s="43">
        <f>данные!AT145</f>
        <v>0</v>
      </c>
      <c r="AU12" s="43">
        <f>данные!AU145</f>
        <v>0</v>
      </c>
      <c r="AV12" s="43">
        <f>данные!AV145</f>
        <v>0</v>
      </c>
      <c r="AW12" s="43">
        <f>данные!AW145</f>
        <v>0</v>
      </c>
      <c r="AX12" s="43">
        <f>данные!AX145</f>
        <v>0</v>
      </c>
      <c r="AY12" s="43">
        <f>данные!AY145</f>
        <v>0</v>
      </c>
      <c r="AZ12" s="43">
        <f>данные!AZ145</f>
        <v>0</v>
      </c>
      <c r="BA12" s="43">
        <f>данные!BA145</f>
        <v>0</v>
      </c>
      <c r="BB12" s="43">
        <f>данные!BB145</f>
        <v>0</v>
      </c>
      <c r="BC12" s="43">
        <f>данные!BC145</f>
        <v>0</v>
      </c>
      <c r="BD12" s="43">
        <f>данные!BD145</f>
        <v>0</v>
      </c>
      <c r="BE12" s="43">
        <f>данные!BE145</f>
        <v>0</v>
      </c>
      <c r="BF12" s="43">
        <f>данные!BF145</f>
        <v>0</v>
      </c>
      <c r="BG12" s="43">
        <f>данные!BG145</f>
        <v>0</v>
      </c>
      <c r="BH12" s="43">
        <f>данные!BH145</f>
        <v>0</v>
      </c>
      <c r="BI12" s="43">
        <f>данные!BI145</f>
        <v>0</v>
      </c>
      <c r="BJ12" s="43">
        <f>данные!BJ145</f>
        <v>0</v>
      </c>
      <c r="BK12" s="43">
        <f>данные!BK145</f>
        <v>0</v>
      </c>
      <c r="BL12" s="43">
        <f>данные!BL145</f>
        <v>0</v>
      </c>
      <c r="BM12" s="43">
        <f>данные!BM145</f>
        <v>0</v>
      </c>
      <c r="BN12" s="43">
        <f>данные!BN145</f>
        <v>0</v>
      </c>
      <c r="BO12" s="43">
        <f>данные!BO145</f>
        <v>0</v>
      </c>
      <c r="BP12" s="43">
        <f>данные!BP145</f>
        <v>0</v>
      </c>
      <c r="BQ12" s="43">
        <f>данные!BQ145</f>
        <v>0</v>
      </c>
      <c r="BR12" s="43">
        <f>данные!BR145</f>
        <v>0</v>
      </c>
      <c r="BS12" s="43">
        <f>данные!BS145</f>
        <v>0</v>
      </c>
      <c r="BT12" s="43">
        <f>данные!BT145</f>
        <v>0</v>
      </c>
      <c r="BU12" s="43">
        <f>данные!BU145</f>
        <v>0</v>
      </c>
      <c r="BV12" s="43">
        <f>данные!BV145</f>
        <v>0</v>
      </c>
      <c r="BW12" s="43">
        <f>данные!BW145</f>
        <v>0</v>
      </c>
      <c r="BX12" s="43">
        <f>данные!BX145</f>
        <v>0</v>
      </c>
      <c r="BY12" s="43">
        <f>данные!BY145</f>
        <v>0</v>
      </c>
      <c r="BZ12" s="43">
        <f>данные!BZ145</f>
        <v>0</v>
      </c>
      <c r="CA12" s="43">
        <f>данные!CA145</f>
        <v>0</v>
      </c>
      <c r="CB12" s="43">
        <f>данные!CB145</f>
        <v>0</v>
      </c>
      <c r="CC12" s="43">
        <f>данные!CC145</f>
        <v>0</v>
      </c>
      <c r="CD12" s="43">
        <f>данные!CD145</f>
        <v>0</v>
      </c>
      <c r="CE12" s="43">
        <f>данные!CE145</f>
        <v>0</v>
      </c>
      <c r="CF12" s="43">
        <f>данные!CF145</f>
        <v>0</v>
      </c>
      <c r="CG12" s="43">
        <f>данные!CG145</f>
        <v>0</v>
      </c>
      <c r="CH12" s="43">
        <f>данные!CH145</f>
        <v>0</v>
      </c>
      <c r="CI12" s="43">
        <f>данные!CI145</f>
        <v>0</v>
      </c>
      <c r="CJ12" s="43">
        <f>данные!CJ145</f>
        <v>0</v>
      </c>
      <c r="CK12" s="43">
        <f>данные!CK145</f>
        <v>0</v>
      </c>
      <c r="CL12" s="43">
        <f>данные!CL145</f>
        <v>0</v>
      </c>
      <c r="CM12" s="43">
        <f>данные!CM145</f>
        <v>0</v>
      </c>
      <c r="CN12" s="43">
        <f>данные!CN145</f>
        <v>0</v>
      </c>
      <c r="CO12" s="43">
        <f>данные!CO145</f>
        <v>0</v>
      </c>
      <c r="CP12" s="43">
        <f>данные!CP145</f>
        <v>0</v>
      </c>
      <c r="CQ12" s="43">
        <f>данные!CQ145</f>
        <v>0</v>
      </c>
      <c r="CR12" s="43">
        <f>данные!CR145</f>
        <v>0</v>
      </c>
      <c r="CS12" s="43">
        <f>данные!CS145</f>
        <v>0</v>
      </c>
      <c r="CT12" s="43">
        <f>данные!CT145</f>
        <v>0</v>
      </c>
      <c r="CU12" s="43">
        <f>данные!CU145</f>
        <v>0</v>
      </c>
      <c r="CV12" s="43">
        <f>данные!CV145</f>
        <v>0</v>
      </c>
      <c r="CW12" s="43">
        <f>данные!CW145</f>
        <v>0</v>
      </c>
      <c r="CX12" s="43">
        <f>данные!CX145</f>
        <v>0</v>
      </c>
      <c r="CY12" s="43">
        <f>данные!CY145</f>
        <v>0</v>
      </c>
      <c r="CZ12" s="43">
        <f>данные!CZ145</f>
        <v>0</v>
      </c>
      <c r="DA12" s="43">
        <f>данные!DA145</f>
        <v>0</v>
      </c>
      <c r="DB12" s="43">
        <f>данные!DB145</f>
        <v>0</v>
      </c>
      <c r="DC12" s="43">
        <f>данные!DC145</f>
        <v>0</v>
      </c>
      <c r="DD12" s="43">
        <f>данные!DD145</f>
        <v>0</v>
      </c>
      <c r="DE12" s="43">
        <f>данные!DE145</f>
        <v>0</v>
      </c>
      <c r="DF12" s="43">
        <f>данные!DF145</f>
        <v>0</v>
      </c>
      <c r="DG12" s="43">
        <f>данные!DG145</f>
        <v>0</v>
      </c>
      <c r="DH12" s="43">
        <f>данные!DH145</f>
        <v>0</v>
      </c>
      <c r="DI12" s="43">
        <f>данные!DI145</f>
        <v>0</v>
      </c>
      <c r="DJ12" s="43">
        <f>данные!DJ145</f>
        <v>0</v>
      </c>
      <c r="DK12" s="43">
        <f>данные!DK145</f>
        <v>0</v>
      </c>
      <c r="DL12" s="43">
        <f>данные!DL145</f>
        <v>0</v>
      </c>
      <c r="DM12" s="43">
        <f>данные!DM145</f>
        <v>0</v>
      </c>
      <c r="DN12" s="43">
        <f>данные!DN145</f>
        <v>0</v>
      </c>
      <c r="DO12" s="43">
        <f>данные!DO145</f>
        <v>0</v>
      </c>
      <c r="DP12" s="43">
        <f>данные!DP145</f>
        <v>0</v>
      </c>
      <c r="DQ12" s="43">
        <f>данные!DQ145</f>
        <v>0</v>
      </c>
      <c r="DR12" s="43">
        <f>данные!DR145</f>
        <v>0</v>
      </c>
      <c r="DS12" s="43">
        <f>данные!DS145</f>
        <v>0</v>
      </c>
      <c r="DT12" s="43">
        <f>данные!DT145</f>
        <v>0</v>
      </c>
      <c r="DU12" s="43">
        <f>данные!DU145</f>
        <v>0</v>
      </c>
    </row>
    <row r="13" spans="1:125" s="9" customFormat="1" x14ac:dyDescent="0.25">
      <c r="A13" s="168" t="s">
        <v>154</v>
      </c>
      <c r="B13" s="38"/>
      <c r="C13" s="38"/>
      <c r="D13" s="173">
        <f>'Cash Flow'!D36</f>
        <v>1002320</v>
      </c>
      <c r="E13" s="173">
        <f>'Cash Flow'!E36</f>
        <v>837320</v>
      </c>
      <c r="F13" s="173">
        <f>'Cash Flow'!F36</f>
        <v>872320</v>
      </c>
      <c r="G13" s="173">
        <f>'Cash Flow'!G36</f>
        <v>707320</v>
      </c>
      <c r="H13" s="173">
        <f>'Cash Flow'!H36</f>
        <v>1236820</v>
      </c>
      <c r="I13" s="173">
        <f>'Cash Flow'!I36</f>
        <v>1341820</v>
      </c>
      <c r="J13" s="173">
        <f>'Cash Flow'!J36</f>
        <v>946820</v>
      </c>
      <c r="K13" s="173">
        <f>'Cash Flow'!K36</f>
        <v>951820</v>
      </c>
      <c r="L13" s="173">
        <f>'Cash Flow'!L36</f>
        <v>1438495.4682203382</v>
      </c>
      <c r="M13" s="173">
        <f>'Cash Flow'!M36</f>
        <v>31367.525612048805</v>
      </c>
      <c r="N13" s="173">
        <f>'Cash Flow'!N36</f>
        <v>2461536.900376644</v>
      </c>
      <c r="O13" s="173">
        <f>'Cash Flow'!O36</f>
        <v>4355415.2687853081</v>
      </c>
      <c r="P13" s="173">
        <f>'Cash Flow'!P36</f>
        <v>-11855551.778833739</v>
      </c>
      <c r="Q13" s="173">
        <f>'Cash Flow'!Q36</f>
        <v>-22093603.778833739</v>
      </c>
      <c r="R13" s="173">
        <f>'Cash Flow'!R36</f>
        <v>-32612893.83718764</v>
      </c>
      <c r="S13" s="173">
        <f>'Cash Flow'!S36</f>
        <v>-42666782.408616215</v>
      </c>
      <c r="T13" s="173">
        <f>'Cash Flow'!T36</f>
        <v>-52818577.368804462</v>
      </c>
      <c r="U13" s="173">
        <f>'Cash Flow'!U36</f>
        <v>-63288990.234139413</v>
      </c>
      <c r="V13" s="173">
        <f>'Cash Flow'!V36</f>
        <v>-73404920.406106055</v>
      </c>
      <c r="W13" s="173">
        <f>'Cash Flow'!W36</f>
        <v>-70802136.780494004</v>
      </c>
      <c r="X13" s="173">
        <f>'Cash Flow'!X36</f>
        <v>-68484893.868347108</v>
      </c>
      <c r="Y13" s="173">
        <f>'Cash Flow'!Y36</f>
        <v>-66518807.264203981</v>
      </c>
      <c r="Z13" s="173">
        <f>'Cash Flow'!Z36</f>
        <v>-63917313.238591924</v>
      </c>
      <c r="AA13" s="173">
        <f>'Cash Flow'!AA36</f>
        <v>-61988640.739439383</v>
      </c>
      <c r="AB13" s="173">
        <f>'Cash Flow'!AB36</f>
        <v>-59223461.955635242</v>
      </c>
      <c r="AC13" s="173">
        <f>'Cash Flow'!AC36</f>
        <v>-56437950.326633357</v>
      </c>
      <c r="AD13" s="173">
        <f>'Cash Flow'!AD36</f>
        <v>-53925041.037085332</v>
      </c>
      <c r="AE13" s="173">
        <f>'Cash Flow'!AE36</f>
        <v>-51161151.853281192</v>
      </c>
      <c r="AF13" s="173">
        <f>'Cash Flow'!AF36</f>
        <v>-48376929.824279308</v>
      </c>
      <c r="AG13" s="173">
        <f>'Cash Flow'!AG36</f>
        <v>-45858840.947725639</v>
      </c>
      <c r="AH13" s="173">
        <f>'Cash Flow'!AH36</f>
        <v>-43096241.363921493</v>
      </c>
      <c r="AI13" s="173">
        <f>'Cash Flow'!AI36</f>
        <v>-40313308.934919611</v>
      </c>
      <c r="AJ13" s="173">
        <f>'Cash Flow'!AJ36</f>
        <v>-37790040.471360289</v>
      </c>
      <c r="AK13" s="173">
        <f>'Cash Flow'!AK36</f>
        <v>-35643805.063827336</v>
      </c>
      <c r="AL13" s="173">
        <f>'Cash Flow'!AL36</f>
        <v>-32862162.234825455</v>
      </c>
      <c r="AM13" s="173">
        <f>'Cash Flow'!AM36</f>
        <v>-30747151.68426048</v>
      </c>
      <c r="AN13" s="173">
        <f>'Cash Flow'!AN36</f>
        <v>-28123968.037744455</v>
      </c>
      <c r="AO13" s="173">
        <f>'Cash Flow'!AO36</f>
        <v>-25727748.283318855</v>
      </c>
      <c r="AP13" s="173">
        <f>'Cash Flow'!AP36</f>
        <v>-23578254.120324515</v>
      </c>
      <c r="AQ13" s="173">
        <f>'Cash Flow'!AQ36</f>
        <v>-21199843.251774609</v>
      </c>
      <c r="AR13" s="173">
        <f>'Cash Flow'!AR36</f>
        <v>-18804913.09734901</v>
      </c>
      <c r="AS13" s="173">
        <f>'Cash Flow'!AS36</f>
        <v>-16650239.347349018</v>
      </c>
      <c r="AT13" s="173">
        <f>'Cash Flow'!AT36</f>
        <v>-14273118.078799114</v>
      </c>
      <c r="AU13" s="173">
        <f>'Cash Flow'!AU36</f>
        <v>-11879477.524373511</v>
      </c>
      <c r="AV13" s="173">
        <f>'Cash Flow'!AV36</f>
        <v>-9719624.1873678695</v>
      </c>
      <c r="AW13" s="173">
        <f>'Cash Flow'!AW36</f>
        <v>-7845894.2137332261</v>
      </c>
      <c r="AX13" s="173">
        <f>'Cash Flow'!AX36</f>
        <v>-5453543.2593076229</v>
      </c>
      <c r="AY13" s="173">
        <f>'Cash Flow'!AY36</f>
        <v>-3656399.6361437887</v>
      </c>
      <c r="AZ13" s="173">
        <f>'Cash Flow'!AZ36</f>
        <v>-1115081.0845430326</v>
      </c>
      <c r="BA13" s="173">
        <f>'Cash Flow'!BA36</f>
        <v>1442756.7529334333</v>
      </c>
      <c r="BB13" s="173">
        <f>'Cash Flow'!BB36</f>
        <v>3779745.7470012382</v>
      </c>
      <c r="BC13" s="173">
        <f>'Cash Flow'!BC36</f>
        <v>6319774.6986019928</v>
      </c>
      <c r="BD13" s="173">
        <f>'Cash Flow'!BD36</f>
        <v>8876322.936078459</v>
      </c>
      <c r="BE13" s="173">
        <f>'Cash Flow'!BE36</f>
        <v>11218491.517151915</v>
      </c>
      <c r="BF13" s="173">
        <f>'Cash Flow'!BF36</f>
        <v>13757230.86875261</v>
      </c>
      <c r="BG13" s="173">
        <f>'Cash Flow'!BG36</f>
        <v>16312489.506229077</v>
      </c>
      <c r="BH13" s="173">
        <f>'Cash Flow'!BH36</f>
        <v>18659837.674308181</v>
      </c>
      <c r="BI13" s="173">
        <f>'Cash Flow'!BI36</f>
        <v>20695185.730993658</v>
      </c>
      <c r="BJ13" s="173">
        <f>'Cash Flow'!BJ36</f>
        <v>23249154.768470123</v>
      </c>
      <c r="BK13" s="173">
        <f>'Cash Flow'!BK36</f>
        <v>25215398.757665057</v>
      </c>
      <c r="BL13" s="173">
        <f>'Cash Flow'!BL36</f>
        <v>27926674.216469228</v>
      </c>
      <c r="BM13" s="173">
        <f>'Cash Flow'!BM36</f>
        <v>30654468.961149082</v>
      </c>
      <c r="BN13" s="173">
        <f>'Cash Flow'!BN36</f>
        <v>33187291.610442873</v>
      </c>
      <c r="BO13" s="173">
        <f>'Cash Flow'!BO36</f>
        <v>35897277.469246984</v>
      </c>
      <c r="BP13" s="173">
        <f>'Cash Flow'!BP36</f>
        <v>38623782.613926835</v>
      </c>
      <c r="BQ13" s="173">
        <f>'Cash Flow'!BQ36</f>
        <v>41161784.850226276</v>
      </c>
      <c r="BR13" s="173">
        <f>'Cash Flow'!BR36</f>
        <v>43870481.109030448</v>
      </c>
      <c r="BS13" s="173">
        <f>'Cash Flow'!BS36</f>
        <v>46595696.653710306</v>
      </c>
      <c r="BT13" s="173">
        <f>'Cash Flow'!BT36</f>
        <v>49138878.477015398</v>
      </c>
      <c r="BU13" s="173">
        <f>'Cash Flow'!BU36</f>
        <v>51344183.44090426</v>
      </c>
      <c r="BV13" s="173">
        <f>'Cash Flow'!BV36</f>
        <v>54068109.385584116</v>
      </c>
      <c r="BW13" s="173">
        <f>'Cash Flow'!BW36</f>
        <v>56210872.841710508</v>
      </c>
      <c r="BX13" s="173">
        <f>'Cash Flow'!BX36</f>
        <v>59100860.973078266</v>
      </c>
      <c r="BY13" s="173">
        <f>'Cash Flow'!BY36</f>
        <v>62007368.390321702</v>
      </c>
      <c r="BZ13" s="173">
        <f>'Cash Flow'!BZ36</f>
        <v>64744780.460201673</v>
      </c>
      <c r="CA13" s="173">
        <f>'Cash Flow'!CA36</f>
        <v>67633478.99156937</v>
      </c>
      <c r="CB13" s="173">
        <f>'Cash Flow'!CB36</f>
        <v>70538696.808812812</v>
      </c>
      <c r="CC13" s="173">
        <f>'Cash Flow'!CC36</f>
        <v>73281288.465698436</v>
      </c>
      <c r="CD13" s="173">
        <f>'Cash Flow'!CD36</f>
        <v>76168697.397066191</v>
      </c>
      <c r="CE13" s="173">
        <f>'Cash Flow'!CE36</f>
        <v>79072625.614309624</v>
      </c>
      <c r="CF13" s="173">
        <f>'Cash Flow'!CF36</f>
        <v>81820396.858200893</v>
      </c>
      <c r="CG13" s="173">
        <f>'Cash Flow'!CG36</f>
        <v>84204414.494653344</v>
      </c>
      <c r="CH13" s="173">
        <f>'Cash Flow'!CH36</f>
        <v>87107053.111896783</v>
      </c>
      <c r="CI13" s="173">
        <f>'Cash Flow'!CI36</f>
        <v>89434126.090900153</v>
      </c>
      <c r="CJ13" s="173">
        <f>'Cash Flow'!CJ36</f>
        <v>92512020.448459566</v>
      </c>
      <c r="CK13" s="173">
        <f>'Cash Flow'!CK36</f>
        <v>95606434.091894746</v>
      </c>
      <c r="CL13" s="173">
        <f>'Cash Flow'!CL36</f>
        <v>98557629.135989055</v>
      </c>
      <c r="CM13" s="173">
        <f>'Cash Flow'!CM36</f>
        <v>101634233.89354855</v>
      </c>
      <c r="CN13" s="173">
        <f>'Cash Flow'!CN36</f>
        <v>104727357.93698373</v>
      </c>
      <c r="CO13" s="173">
        <f>'Cash Flow'!CO36</f>
        <v>107683732.56808369</v>
      </c>
      <c r="CP13" s="173">
        <f>'Cash Flow'!CP36</f>
        <v>110759047.72564311</v>
      </c>
      <c r="CQ13" s="173">
        <f>'Cash Flow'!CQ36</f>
        <v>113850882.16907829</v>
      </c>
      <c r="CR13" s="173">
        <f>'Cash Flow'!CR36</f>
        <v>116812436.3871839</v>
      </c>
      <c r="CS13" s="173">
        <f>'Cash Flow'!CS36</f>
        <v>119384360.24982814</v>
      </c>
      <c r="CT13" s="173">
        <f>'Cash Flow'!CT36</f>
        <v>122474905.09326333</v>
      </c>
      <c r="CU13" s="173">
        <f>'Cash Flow'!CU36</f>
        <v>124994467.15388639</v>
      </c>
      <c r="CV13" s="173">
        <f>'Cash Flow'!CV36</f>
        <v>128269920.96894723</v>
      </c>
      <c r="CW13" s="173">
        <f>'Cash Flow'!CW36</f>
        <v>131561894.06988369</v>
      </c>
      <c r="CX13" s="173">
        <f>'Cash Flow'!CX36</f>
        <v>134736525.31950188</v>
      </c>
      <c r="CY13" s="173">
        <f>'Cash Flow'!CY36</f>
        <v>138010689.53456265</v>
      </c>
      <c r="CZ13" s="173">
        <f>'Cash Flow'!CZ36</f>
        <v>141301373.0354991</v>
      </c>
      <c r="DA13" s="173">
        <f>'Cash Flow'!DA36</f>
        <v>144481183.87212294</v>
      </c>
      <c r="DB13" s="173">
        <f>'Cash Flow'!DB36</f>
        <v>147754058.48718372</v>
      </c>
      <c r="DC13" s="173">
        <f>'Cash Flow'!DC36</f>
        <v>151043452.38812017</v>
      </c>
      <c r="DD13" s="173">
        <f>'Cash Flow'!DD36</f>
        <v>154228442.81174967</v>
      </c>
      <c r="DE13" s="173">
        <f>'Cash Flow'!DE36</f>
        <v>156997926.13189518</v>
      </c>
      <c r="DF13" s="173">
        <f>'Cash Flow'!DF36</f>
        <v>160286030.43283165</v>
      </c>
      <c r="DG13" s="173">
        <f>'Cash Flow'!DG36</f>
        <v>163006670.11175415</v>
      </c>
      <c r="DH13" s="173">
        <f>'Cash Flow'!DH36</f>
        <v>166489819.27719131</v>
      </c>
      <c r="DI13" s="173">
        <f>'Cash Flow'!DI36</f>
        <v>169989487.72850415</v>
      </c>
      <c r="DJ13" s="173">
        <f>'Cash Flow'!DJ36</f>
        <v>173397691.07652131</v>
      </c>
      <c r="DK13" s="173">
        <f>'Cash Flow'!DK36</f>
        <v>176879550.64195845</v>
      </c>
      <c r="DL13" s="173">
        <f>'Cash Flow'!DL36</f>
        <v>180377929.49327129</v>
      </c>
      <c r="DM13" s="173">
        <f>'Cash Flow'!DM36</f>
        <v>183791312.42829412</v>
      </c>
      <c r="DN13" s="173">
        <f>'Cash Flow'!DN36</f>
        <v>187271882.39373127</v>
      </c>
      <c r="DO13" s="173">
        <f>'Cash Flow'!DO36</f>
        <v>190768971.64504409</v>
      </c>
      <c r="DP13" s="173">
        <f>'Cash Flow'!DP36</f>
        <v>194187534.16707256</v>
      </c>
      <c r="DQ13" s="173">
        <f>'Cash Flow'!DQ36</f>
        <v>197164712.83759448</v>
      </c>
      <c r="DR13" s="173">
        <f>'Cash Flow'!DR36</f>
        <v>200660512.48890731</v>
      </c>
      <c r="DS13" s="173">
        <f>'Cash Flow'!DS36</f>
        <v>203591247.74964315</v>
      </c>
      <c r="DT13" s="173">
        <f>'Cash Flow'!DT36</f>
        <v>207292734.95297551</v>
      </c>
      <c r="DU13" s="173">
        <f>'Cash Flow'!DU36</f>
        <v>211010741.44218361</v>
      </c>
    </row>
    <row r="14" spans="1:125" s="9" customFormat="1" x14ac:dyDescent="0.25">
      <c r="A14" s="169" t="s">
        <v>155</v>
      </c>
      <c r="B14" s="38"/>
      <c r="C14" s="38"/>
      <c r="D14" s="172">
        <f>D5+D8</f>
        <v>52215440.677966103</v>
      </c>
      <c r="E14" s="172">
        <f>E5+E8</f>
        <v>53115440.677966103</v>
      </c>
      <c r="F14" s="172">
        <f t="shared" ref="F14:BQ14" si="7">F5+F8</f>
        <v>54215440.677966103</v>
      </c>
      <c r="G14" s="172">
        <f t="shared" si="7"/>
        <v>55115440.677966103</v>
      </c>
      <c r="H14" s="172">
        <f t="shared" si="7"/>
        <v>57315440.677966103</v>
      </c>
      <c r="I14" s="172">
        <f t="shared" si="7"/>
        <v>58887274.011299439</v>
      </c>
      <c r="J14" s="172">
        <f t="shared" si="7"/>
        <v>59959107.344632775</v>
      </c>
      <c r="K14" s="172">
        <f t="shared" si="7"/>
        <v>61430940.67796611</v>
      </c>
      <c r="L14" s="172">
        <f t="shared" si="7"/>
        <v>71284449.479519784</v>
      </c>
      <c r="M14" s="172">
        <f t="shared" si="7"/>
        <v>89072501.103766486</v>
      </c>
      <c r="N14" s="172">
        <f t="shared" si="7"/>
        <v>90536063.60470812</v>
      </c>
      <c r="O14" s="172">
        <f t="shared" si="7"/>
        <v>91838335.099293798</v>
      </c>
      <c r="P14" s="172">
        <f t="shared" si="7"/>
        <v>74632159.482936531</v>
      </c>
      <c r="Q14" s="172">
        <f t="shared" si="7"/>
        <v>63395085.354876265</v>
      </c>
      <c r="R14" s="172">
        <f t="shared" si="7"/>
        <v>51876773.168462098</v>
      </c>
      <c r="S14" s="172">
        <f t="shared" si="7"/>
        <v>40827676.028295308</v>
      </c>
      <c r="T14" s="172">
        <f t="shared" si="7"/>
        <v>29676858.940046795</v>
      </c>
      <c r="U14" s="172">
        <f t="shared" si="7"/>
        <v>18207423.946651578</v>
      </c>
      <c r="V14" s="172">
        <f t="shared" si="7"/>
        <v>7096285.2059466839</v>
      </c>
      <c r="W14" s="172">
        <f t="shared" si="7"/>
        <v>8700046.7034984753</v>
      </c>
      <c r="X14" s="172">
        <f t="shared" si="7"/>
        <v>10018267.487585105</v>
      </c>
      <c r="Y14" s="172">
        <f t="shared" si="7"/>
        <v>11102118.404345937</v>
      </c>
      <c r="Z14" s="172">
        <f t="shared" si="7"/>
        <v>12704590.301897727</v>
      </c>
      <c r="AA14" s="172">
        <f t="shared" si="7"/>
        <v>14027990.672990017</v>
      </c>
      <c r="AB14" s="172">
        <f t="shared" si="7"/>
        <v>15763924.871106803</v>
      </c>
      <c r="AC14" s="172">
        <f t="shared" si="7"/>
        <v>17516378.355099283</v>
      </c>
      <c r="AD14" s="172">
        <f t="shared" si="7"/>
        <v>18996229.499637924</v>
      </c>
      <c r="AE14" s="172">
        <f t="shared" si="7"/>
        <v>20730874.09775468</v>
      </c>
      <c r="AF14" s="172">
        <f t="shared" si="7"/>
        <v>22482037.981747121</v>
      </c>
      <c r="AG14" s="172">
        <f t="shared" si="7"/>
        <v>23967068.713291407</v>
      </c>
      <c r="AH14" s="172">
        <f t="shared" si="7"/>
        <v>25700423.711408198</v>
      </c>
      <c r="AI14" s="172">
        <f t="shared" si="7"/>
        <v>27450297.99540066</v>
      </c>
      <c r="AJ14" s="172">
        <f t="shared" si="7"/>
        <v>28940508.313950561</v>
      </c>
      <c r="AK14" s="172">
        <f t="shared" si="7"/>
        <v>30170472.017152134</v>
      </c>
      <c r="AL14" s="172">
        <f t="shared" si="7"/>
        <v>31919056.70114458</v>
      </c>
      <c r="AM14" s="172">
        <f t="shared" si="7"/>
        <v>33414446.606700148</v>
      </c>
      <c r="AN14" s="172">
        <f t="shared" si="7"/>
        <v>35304057.150579616</v>
      </c>
      <c r="AO14" s="172">
        <f t="shared" si="7"/>
        <v>37210186.980334789</v>
      </c>
      <c r="AP14" s="172">
        <f t="shared" si="7"/>
        <v>38869591.218658641</v>
      </c>
      <c r="AQ14" s="172">
        <f t="shared" si="7"/>
        <v>40757912.162538111</v>
      </c>
      <c r="AR14" s="172">
        <f t="shared" si="7"/>
        <v>42662752.392293274</v>
      </c>
      <c r="AS14" s="172">
        <f t="shared" si="7"/>
        <v>44327336.217622831</v>
      </c>
      <c r="AT14" s="172">
        <f t="shared" si="7"/>
        <v>46214367.561502308</v>
      </c>
      <c r="AU14" s="172">
        <f t="shared" si="7"/>
        <v>48117918.19125741</v>
      </c>
      <c r="AV14" s="172">
        <f t="shared" si="7"/>
        <v>49787681.603592627</v>
      </c>
      <c r="AW14" s="172">
        <f t="shared" si="7"/>
        <v>51171321.652556837</v>
      </c>
      <c r="AX14" s="172">
        <f t="shared" si="7"/>
        <v>53073582.682311997</v>
      </c>
      <c r="AY14" s="172">
        <f t="shared" si="7"/>
        <v>54748525.681652814</v>
      </c>
      <c r="AZ14" s="172">
        <f t="shared" si="7"/>
        <v>56799754.308583029</v>
      </c>
      <c r="BA14" s="172">
        <f t="shared" si="7"/>
        <v>58867502.221389055</v>
      </c>
      <c r="BB14" s="172">
        <f t="shared" si="7"/>
        <v>60714401.29078643</v>
      </c>
      <c r="BC14" s="172">
        <f t="shared" si="7"/>
        <v>62764340.317716636</v>
      </c>
      <c r="BD14" s="172">
        <f t="shared" si="7"/>
        <v>64830798.630522668</v>
      </c>
      <c r="BE14" s="172">
        <f t="shared" si="7"/>
        <v>66682877.286925688</v>
      </c>
      <c r="BF14" s="172">
        <f t="shared" si="7"/>
        <v>68731526.713855833</v>
      </c>
      <c r="BG14" s="172">
        <f t="shared" si="7"/>
        <v>70796695.426661879</v>
      </c>
      <c r="BH14" s="172">
        <f t="shared" si="7"/>
        <v>72653953.670070425</v>
      </c>
      <c r="BI14" s="172">
        <f t="shared" si="7"/>
        <v>74199211.802085459</v>
      </c>
      <c r="BJ14" s="172">
        <f t="shared" si="7"/>
        <v>76263090.914891496</v>
      </c>
      <c r="BK14" s="172">
        <f t="shared" si="7"/>
        <v>78125528.745305762</v>
      </c>
      <c r="BL14" s="172">
        <f t="shared" si="7"/>
        <v>80346714.279439628</v>
      </c>
      <c r="BM14" s="172">
        <f t="shared" si="7"/>
        <v>82584419.099449039</v>
      </c>
      <c r="BN14" s="172">
        <f t="shared" si="7"/>
        <v>84627151.824072525</v>
      </c>
      <c r="BO14" s="172">
        <f t="shared" si="7"/>
        <v>86847047.758206204</v>
      </c>
      <c r="BP14" s="172">
        <f t="shared" si="7"/>
        <v>89083462.978215754</v>
      </c>
      <c r="BQ14" s="172">
        <f t="shared" si="7"/>
        <v>91131375.289844751</v>
      </c>
      <c r="BR14" s="172">
        <f t="shared" ref="BR14:DU14" si="8">BR5+BR8</f>
        <v>93349981.623978615</v>
      </c>
      <c r="BS14" s="172">
        <f t="shared" si="8"/>
        <v>95585107.243988037</v>
      </c>
      <c r="BT14" s="172">
        <f t="shared" si="8"/>
        <v>97638199.142622828</v>
      </c>
      <c r="BU14" s="172">
        <f t="shared" si="8"/>
        <v>99353414.181841254</v>
      </c>
      <c r="BV14" s="172">
        <f t="shared" si="8"/>
        <v>101587250.20185079</v>
      </c>
      <c r="BW14" s="172">
        <f t="shared" si="8"/>
        <v>103645521.68749104</v>
      </c>
      <c r="BX14" s="172">
        <f t="shared" si="8"/>
        <v>106045419.89418837</v>
      </c>
      <c r="BY14" s="172">
        <f t="shared" si="8"/>
        <v>108461837.38676137</v>
      </c>
      <c r="BZ14" s="172">
        <f t="shared" si="8"/>
        <v>110709159.5319709</v>
      </c>
      <c r="CA14" s="172">
        <f t="shared" si="8"/>
        <v>113107768.13866818</v>
      </c>
      <c r="CB14" s="172">
        <f t="shared" si="8"/>
        <v>115522896.03124119</v>
      </c>
      <c r="CC14" s="172">
        <f t="shared" si="8"/>
        <v>117775397.76345637</v>
      </c>
      <c r="CD14" s="172">
        <f t="shared" si="8"/>
        <v>120172716.7701537</v>
      </c>
      <c r="CE14" s="172">
        <f t="shared" si="8"/>
        <v>122586555.06272671</v>
      </c>
      <c r="CF14" s="172">
        <f t="shared" si="8"/>
        <v>124844236.38194753</v>
      </c>
      <c r="CG14" s="172">
        <f t="shared" si="8"/>
        <v>126738164.09372956</v>
      </c>
      <c r="CH14" s="172">
        <f t="shared" si="8"/>
        <v>129150712.78630255</v>
      </c>
      <c r="CI14" s="172">
        <f t="shared" si="8"/>
        <v>131413573.6925289</v>
      </c>
      <c r="CJ14" s="172">
        <f t="shared" si="8"/>
        <v>134001378.12541789</v>
      </c>
      <c r="CK14" s="172">
        <f t="shared" si="8"/>
        <v>136605701.84418264</v>
      </c>
      <c r="CL14" s="172">
        <f t="shared" si="8"/>
        <v>139066806.96360651</v>
      </c>
      <c r="CM14" s="172">
        <f t="shared" si="8"/>
        <v>141653321.7964958</v>
      </c>
      <c r="CN14" s="172">
        <f t="shared" si="8"/>
        <v>144256355.91526055</v>
      </c>
      <c r="CO14" s="172">
        <f t="shared" si="8"/>
        <v>146722640.62169006</v>
      </c>
      <c r="CP14" s="172">
        <f t="shared" si="8"/>
        <v>149307865.85457906</v>
      </c>
      <c r="CQ14" s="172">
        <f t="shared" si="8"/>
        <v>151909610.3733438</v>
      </c>
      <c r="CR14" s="172">
        <f t="shared" si="8"/>
        <v>154381074.66677898</v>
      </c>
      <c r="CS14" s="172">
        <f t="shared" si="8"/>
        <v>156462908.60475278</v>
      </c>
      <c r="CT14" s="172">
        <f t="shared" si="8"/>
        <v>159063363.52351755</v>
      </c>
      <c r="CU14" s="172">
        <f t="shared" si="8"/>
        <v>161540007.40395841</v>
      </c>
      <c r="CV14" s="172">
        <f t="shared" si="8"/>
        <v>164325371.29434884</v>
      </c>
      <c r="CW14" s="172">
        <f t="shared" si="8"/>
        <v>167127254.47061482</v>
      </c>
      <c r="CX14" s="172">
        <f t="shared" si="8"/>
        <v>169811795.7955626</v>
      </c>
      <c r="CY14" s="172">
        <f t="shared" si="8"/>
        <v>172595870.08595294</v>
      </c>
      <c r="CZ14" s="172">
        <f t="shared" si="8"/>
        <v>175396463.66221893</v>
      </c>
      <c r="DA14" s="172">
        <f t="shared" si="8"/>
        <v>178086184.57417235</v>
      </c>
      <c r="DB14" s="172">
        <f t="shared" si="8"/>
        <v>180868969.26456267</v>
      </c>
      <c r="DC14" s="172">
        <f t="shared" si="8"/>
        <v>183668273.24082848</v>
      </c>
      <c r="DD14" s="172">
        <f t="shared" si="8"/>
        <v>186363173.73978752</v>
      </c>
      <c r="DE14" s="172">
        <f t="shared" si="8"/>
        <v>188642567.13526261</v>
      </c>
      <c r="DF14" s="172">
        <f t="shared" si="8"/>
        <v>191440581.51152864</v>
      </c>
      <c r="DG14" s="172">
        <f t="shared" si="8"/>
        <v>194140661.59749317</v>
      </c>
      <c r="DH14" s="172">
        <f t="shared" si="8"/>
        <v>197133720.83826011</v>
      </c>
      <c r="DI14" s="172">
        <f t="shared" si="8"/>
        <v>200143299.36490253</v>
      </c>
      <c r="DJ14" s="172">
        <f t="shared" si="8"/>
        <v>203061412.78824925</v>
      </c>
      <c r="DK14" s="172">
        <f t="shared" si="8"/>
        <v>206053182.42901596</v>
      </c>
      <c r="DL14" s="172">
        <f t="shared" si="8"/>
        <v>209061471.35565865</v>
      </c>
      <c r="DM14" s="172">
        <f t="shared" si="8"/>
        <v>211984764.36601102</v>
      </c>
      <c r="DN14" s="172">
        <f t="shared" si="8"/>
        <v>214975244.40677771</v>
      </c>
      <c r="DO14" s="172">
        <f t="shared" si="8"/>
        <v>217982243.73342037</v>
      </c>
      <c r="DP14" s="172">
        <f t="shared" si="8"/>
        <v>220910716.33077836</v>
      </c>
      <c r="DQ14" s="172">
        <f t="shared" si="8"/>
        <v>223397805.07662985</v>
      </c>
      <c r="DR14" s="172">
        <f t="shared" si="8"/>
        <v>226403514.80327249</v>
      </c>
      <c r="DS14" s="172">
        <f t="shared" si="8"/>
        <v>229337166.98763624</v>
      </c>
      <c r="DT14" s="172">
        <f t="shared" si="8"/>
        <v>232548564.26629817</v>
      </c>
      <c r="DU14" s="172">
        <f t="shared" si="8"/>
        <v>235776480.83083606</v>
      </c>
    </row>
    <row r="15" spans="1:125" x14ac:dyDescent="0.25">
      <c r="A15" s="170" t="s">
        <v>156</v>
      </c>
      <c r="C15" s="1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</row>
    <row r="16" spans="1:125" s="9" customFormat="1" x14ac:dyDescent="0.25">
      <c r="A16" t="s">
        <v>136</v>
      </c>
      <c r="B16" s="42"/>
      <c r="C16" s="44"/>
      <c r="D16" s="43">
        <f>'Cash Flow'!D26</f>
        <v>0</v>
      </c>
      <c r="E16" s="43">
        <f>D16+'Cash Flow'!E26</f>
        <v>0</v>
      </c>
      <c r="F16" s="43">
        <f>E16+'Cash Flow'!F26</f>
        <v>0</v>
      </c>
      <c r="G16" s="43">
        <f>F16+'Cash Flow'!G26</f>
        <v>0</v>
      </c>
      <c r="H16" s="43">
        <f>G16+'Cash Flow'!H26</f>
        <v>0</v>
      </c>
      <c r="I16" s="43">
        <f>H16+'Cash Flow'!I26</f>
        <v>0</v>
      </c>
      <c r="J16" s="43">
        <f>I16+'Cash Flow'!J26</f>
        <v>0</v>
      </c>
      <c r="K16" s="43">
        <f>J16+'Cash Flow'!K26</f>
        <v>0</v>
      </c>
      <c r="L16" s="43">
        <f>K16+'Cash Flow'!L26</f>
        <v>0</v>
      </c>
      <c r="M16" s="43">
        <f>L16+'Cash Flow'!M26</f>
        <v>0</v>
      </c>
      <c r="N16" s="43">
        <f>M16+'Cash Flow'!N26</f>
        <v>0</v>
      </c>
      <c r="O16" s="43">
        <f>N16+'Cash Flow'!O26</f>
        <v>0</v>
      </c>
      <c r="P16" s="43">
        <f>O16+'Cash Flow'!P26</f>
        <v>0</v>
      </c>
      <c r="Q16" s="43">
        <f>P16+'Cash Flow'!Q26</f>
        <v>0</v>
      </c>
      <c r="R16" s="43">
        <f>Q16+'Cash Flow'!R26</f>
        <v>0</v>
      </c>
      <c r="S16" s="43">
        <f>R16+'Cash Flow'!S26</f>
        <v>0</v>
      </c>
      <c r="T16" s="43">
        <f>S16+'Cash Flow'!T26</f>
        <v>0</v>
      </c>
      <c r="U16" s="43">
        <f>T16+'Cash Flow'!U26</f>
        <v>0</v>
      </c>
      <c r="V16" s="43">
        <f>U16+'Cash Flow'!V26</f>
        <v>0</v>
      </c>
      <c r="W16" s="43">
        <f>V16+'Cash Flow'!W26</f>
        <v>0</v>
      </c>
      <c r="X16" s="43">
        <f>W16+'Cash Flow'!X26</f>
        <v>0</v>
      </c>
      <c r="Y16" s="43">
        <f>X16+'Cash Flow'!Y26</f>
        <v>0</v>
      </c>
      <c r="Z16" s="43">
        <f>Y16+'Cash Flow'!Z26</f>
        <v>0</v>
      </c>
      <c r="AA16" s="43">
        <f>Z16+'Cash Flow'!AA26</f>
        <v>0</v>
      </c>
      <c r="AB16" s="43">
        <f>AA16+'Cash Flow'!AB26</f>
        <v>0</v>
      </c>
      <c r="AC16" s="43">
        <f>AB16+'Cash Flow'!AC26</f>
        <v>0</v>
      </c>
      <c r="AD16" s="43">
        <f>AC16+'Cash Flow'!AD26</f>
        <v>0</v>
      </c>
      <c r="AE16" s="43">
        <f>AD16+'Cash Flow'!AE26</f>
        <v>0</v>
      </c>
      <c r="AF16" s="43">
        <f>AE16+'Cash Flow'!AF26</f>
        <v>0</v>
      </c>
      <c r="AG16" s="43">
        <f>AF16+'Cash Flow'!AG26</f>
        <v>0</v>
      </c>
      <c r="AH16" s="43">
        <f>AG16+'Cash Flow'!AH26</f>
        <v>0</v>
      </c>
      <c r="AI16" s="43">
        <f>AH16+'Cash Flow'!AI26</f>
        <v>0</v>
      </c>
      <c r="AJ16" s="43">
        <f>AI16+'Cash Flow'!AJ26</f>
        <v>0</v>
      </c>
      <c r="AK16" s="43">
        <f>AJ16+'Cash Flow'!AK26</f>
        <v>0</v>
      </c>
      <c r="AL16" s="43">
        <f>AK16+'Cash Flow'!AL26</f>
        <v>0</v>
      </c>
      <c r="AM16" s="43">
        <f>AL16+'Cash Flow'!AM26</f>
        <v>0</v>
      </c>
      <c r="AN16" s="43">
        <f>AM16+'Cash Flow'!AN26</f>
        <v>0</v>
      </c>
      <c r="AO16" s="43">
        <f>AN16+'Cash Flow'!AO26</f>
        <v>0</v>
      </c>
      <c r="AP16" s="43">
        <f>AO16+'Cash Flow'!AP26</f>
        <v>0</v>
      </c>
      <c r="AQ16" s="43">
        <f>AP16+'Cash Flow'!AQ26</f>
        <v>0</v>
      </c>
      <c r="AR16" s="43">
        <f>AQ16+'Cash Flow'!AR26</f>
        <v>0</v>
      </c>
      <c r="AS16" s="43">
        <f>AR16+'Cash Flow'!AS26</f>
        <v>0</v>
      </c>
      <c r="AT16" s="43">
        <f>AS16+'Cash Flow'!AT26</f>
        <v>0</v>
      </c>
      <c r="AU16" s="43">
        <f>AT16+'Cash Flow'!AU26</f>
        <v>0</v>
      </c>
      <c r="AV16" s="43">
        <f>AU16+'Cash Flow'!AV26</f>
        <v>0</v>
      </c>
      <c r="AW16" s="43">
        <f>AV16+'Cash Flow'!AW26</f>
        <v>0</v>
      </c>
      <c r="AX16" s="43">
        <f>AW16+'Cash Flow'!AX26</f>
        <v>0</v>
      </c>
      <c r="AY16" s="43">
        <f>AX16+'Cash Flow'!AY26</f>
        <v>0</v>
      </c>
      <c r="AZ16" s="43">
        <f>AY16+'Cash Flow'!AZ26</f>
        <v>0</v>
      </c>
      <c r="BA16" s="43">
        <f>AZ16+'Cash Flow'!BA26</f>
        <v>0</v>
      </c>
      <c r="BB16" s="43">
        <f>BA16+'Cash Flow'!BB26</f>
        <v>0</v>
      </c>
      <c r="BC16" s="43">
        <f>BB16+'Cash Flow'!BC26</f>
        <v>0</v>
      </c>
      <c r="BD16" s="43">
        <f>BC16+'Cash Flow'!BD26</f>
        <v>0</v>
      </c>
      <c r="BE16" s="43">
        <f>BD16+'Cash Flow'!BE26</f>
        <v>0</v>
      </c>
      <c r="BF16" s="43">
        <f>BE16+'Cash Flow'!BF26</f>
        <v>0</v>
      </c>
      <c r="BG16" s="43">
        <f>BF16+'Cash Flow'!BG26</f>
        <v>0</v>
      </c>
      <c r="BH16" s="43">
        <f>BG16+'Cash Flow'!BH26</f>
        <v>0</v>
      </c>
      <c r="BI16" s="43">
        <f>BH16+'Cash Flow'!BI26</f>
        <v>0</v>
      </c>
      <c r="BJ16" s="43">
        <f>BI16+'Cash Flow'!BJ26</f>
        <v>0</v>
      </c>
      <c r="BK16" s="43">
        <f>BJ16+'Cash Flow'!BK26</f>
        <v>0</v>
      </c>
      <c r="BL16" s="43">
        <f>BK16+'Cash Flow'!BL26</f>
        <v>0</v>
      </c>
      <c r="BM16" s="43">
        <f>BL16+'Cash Flow'!BM26</f>
        <v>0</v>
      </c>
      <c r="BN16" s="43">
        <f>BM16+'Cash Flow'!BN26</f>
        <v>0</v>
      </c>
      <c r="BO16" s="43">
        <f>BN16+'Cash Flow'!BO26</f>
        <v>0</v>
      </c>
      <c r="BP16" s="43">
        <f>BO16+'Cash Flow'!BP26</f>
        <v>0</v>
      </c>
      <c r="BQ16" s="43">
        <f>BP16+'Cash Flow'!BQ26</f>
        <v>0</v>
      </c>
      <c r="BR16" s="43">
        <f>BQ16+'Cash Flow'!BR26</f>
        <v>0</v>
      </c>
      <c r="BS16" s="43">
        <f>BR16+'Cash Flow'!BS26</f>
        <v>0</v>
      </c>
      <c r="BT16" s="43">
        <f>BS16+'Cash Flow'!BT26</f>
        <v>0</v>
      </c>
      <c r="BU16" s="43">
        <f>BT16+'Cash Flow'!BU26</f>
        <v>0</v>
      </c>
      <c r="BV16" s="43">
        <f>BU16+'Cash Flow'!BV26</f>
        <v>0</v>
      </c>
      <c r="BW16" s="43">
        <f>BV16+'Cash Flow'!BW26</f>
        <v>0</v>
      </c>
      <c r="BX16" s="43">
        <f>BW16+'Cash Flow'!BX26</f>
        <v>0</v>
      </c>
      <c r="BY16" s="43">
        <f>BX16+'Cash Flow'!BY26</f>
        <v>0</v>
      </c>
      <c r="BZ16" s="43">
        <f>BY16+'Cash Flow'!BZ26</f>
        <v>0</v>
      </c>
      <c r="CA16" s="43">
        <f>BZ16+'Cash Flow'!CA26</f>
        <v>0</v>
      </c>
      <c r="CB16" s="43">
        <f>CA16+'Cash Flow'!CB26</f>
        <v>0</v>
      </c>
      <c r="CC16" s="43">
        <f>CB16+'Cash Flow'!CC26</f>
        <v>0</v>
      </c>
      <c r="CD16" s="43">
        <f>CC16+'Cash Flow'!CD26</f>
        <v>0</v>
      </c>
      <c r="CE16" s="43">
        <f>CD16+'Cash Flow'!CE26</f>
        <v>0</v>
      </c>
      <c r="CF16" s="43">
        <f>CE16+'Cash Flow'!CF26</f>
        <v>0</v>
      </c>
      <c r="CG16" s="43">
        <f>CF16+'Cash Flow'!CG26</f>
        <v>0</v>
      </c>
      <c r="CH16" s="43">
        <f>CG16+'Cash Flow'!CH26</f>
        <v>0</v>
      </c>
      <c r="CI16" s="43">
        <f>CH16+'Cash Flow'!CI26</f>
        <v>0</v>
      </c>
      <c r="CJ16" s="43">
        <f>CI16+'Cash Flow'!CJ26</f>
        <v>0</v>
      </c>
      <c r="CK16" s="43">
        <f>CJ16+'Cash Flow'!CK26</f>
        <v>0</v>
      </c>
      <c r="CL16" s="43">
        <f>CK16+'Cash Flow'!CL26</f>
        <v>0</v>
      </c>
      <c r="CM16" s="43">
        <f>CL16+'Cash Flow'!CM26</f>
        <v>0</v>
      </c>
      <c r="CN16" s="43">
        <f>CM16+'Cash Flow'!CN26</f>
        <v>0</v>
      </c>
      <c r="CO16" s="43">
        <f>CN16+'Cash Flow'!CO26</f>
        <v>0</v>
      </c>
      <c r="CP16" s="43">
        <f>CO16+'Cash Flow'!CP26</f>
        <v>0</v>
      </c>
      <c r="CQ16" s="43">
        <f>CP16+'Cash Flow'!CQ26</f>
        <v>0</v>
      </c>
      <c r="CR16" s="43">
        <f>CQ16+'Cash Flow'!CR26</f>
        <v>0</v>
      </c>
      <c r="CS16" s="43">
        <f>CR16+'Cash Flow'!CS26</f>
        <v>0</v>
      </c>
      <c r="CT16" s="43">
        <f>CS16+'Cash Flow'!CT26</f>
        <v>0</v>
      </c>
      <c r="CU16" s="43">
        <f>CT16+'Cash Flow'!CU26</f>
        <v>0</v>
      </c>
      <c r="CV16" s="43">
        <f>CU16+'Cash Flow'!CV26</f>
        <v>0</v>
      </c>
      <c r="CW16" s="43">
        <f>CV16+'Cash Flow'!CW26</f>
        <v>0</v>
      </c>
      <c r="CX16" s="43">
        <f>CW16+'Cash Flow'!CX26</f>
        <v>0</v>
      </c>
      <c r="CY16" s="43">
        <f>CX16+'Cash Flow'!CY26</f>
        <v>0</v>
      </c>
      <c r="CZ16" s="43">
        <f>CY16+'Cash Flow'!CZ26</f>
        <v>0</v>
      </c>
      <c r="DA16" s="43">
        <f>CZ16+'Cash Flow'!DA26</f>
        <v>0</v>
      </c>
      <c r="DB16" s="43">
        <f>DA16+'Cash Flow'!DB26</f>
        <v>0</v>
      </c>
      <c r="DC16" s="43">
        <f>DB16+'Cash Flow'!DC26</f>
        <v>0</v>
      </c>
      <c r="DD16" s="43">
        <f>DC16+'Cash Flow'!DD26</f>
        <v>0</v>
      </c>
      <c r="DE16" s="43">
        <f>DD16+'Cash Flow'!DE26</f>
        <v>0</v>
      </c>
      <c r="DF16" s="43">
        <f>DE16+'Cash Flow'!DF26</f>
        <v>0</v>
      </c>
      <c r="DG16" s="43">
        <f>DF16+'Cash Flow'!DG26</f>
        <v>0</v>
      </c>
      <c r="DH16" s="43">
        <f>DG16+'Cash Flow'!DH26</f>
        <v>0</v>
      </c>
      <c r="DI16" s="43">
        <f>DH16+'Cash Flow'!DI26</f>
        <v>0</v>
      </c>
      <c r="DJ16" s="43">
        <f>DI16+'Cash Flow'!DJ26</f>
        <v>0</v>
      </c>
      <c r="DK16" s="43">
        <f>DJ16+'Cash Flow'!DK26</f>
        <v>0</v>
      </c>
      <c r="DL16" s="43">
        <f>DK16+'Cash Flow'!DL26</f>
        <v>0</v>
      </c>
      <c r="DM16" s="43">
        <f>DL16+'Cash Flow'!DM26</f>
        <v>0</v>
      </c>
      <c r="DN16" s="43">
        <f>DM16+'Cash Flow'!DN26</f>
        <v>0</v>
      </c>
      <c r="DO16" s="43">
        <f>DN16+'Cash Flow'!DO26</f>
        <v>0</v>
      </c>
      <c r="DP16" s="43">
        <f>DO16+'Cash Flow'!DP26</f>
        <v>0</v>
      </c>
      <c r="DQ16" s="43">
        <f>DP16+'Cash Flow'!DQ26</f>
        <v>0</v>
      </c>
      <c r="DR16" s="43">
        <f>DQ16+'Cash Flow'!DR26</f>
        <v>0</v>
      </c>
      <c r="DS16" s="43">
        <f>DR16+'Cash Flow'!DS26</f>
        <v>0</v>
      </c>
      <c r="DT16" s="43">
        <f>DS16+'Cash Flow'!DT26</f>
        <v>0</v>
      </c>
      <c r="DU16" s="43">
        <f>DT16+'Cash Flow'!DU26</f>
        <v>0</v>
      </c>
    </row>
    <row r="17" spans="1:125" x14ac:dyDescent="0.25">
      <c r="A17" t="s">
        <v>157</v>
      </c>
      <c r="B17" s="135"/>
      <c r="C17" s="33"/>
      <c r="D17" s="89">
        <f>PL!D19</f>
        <v>-84559.322033898308</v>
      </c>
      <c r="E17" s="89">
        <f>D17+PL!E19</f>
        <v>-84559.322033898308</v>
      </c>
      <c r="F17" s="89">
        <f>E17+PL!F19</f>
        <v>-84559.322033898308</v>
      </c>
      <c r="G17" s="89">
        <f>F17+PL!G19</f>
        <v>-84559.322033898308</v>
      </c>
      <c r="H17" s="89">
        <f>G17+PL!H19</f>
        <v>-84559.322033898308</v>
      </c>
      <c r="I17" s="89">
        <f>H17+PL!I19</f>
        <v>-112725.98870056498</v>
      </c>
      <c r="J17" s="89">
        <f>I17+PL!J19</f>
        <v>-140892.65536723164</v>
      </c>
      <c r="K17" s="89">
        <f>J17+PL!K19</f>
        <v>-169059.32203389832</v>
      </c>
      <c r="L17" s="89">
        <f>K17+PL!L19</f>
        <v>-215550.52048022603</v>
      </c>
      <c r="M17" s="89">
        <f>L17+PL!M19</f>
        <v>772501.10376647802</v>
      </c>
      <c r="N17" s="89">
        <f>M17+PL!N19</f>
        <v>2236063.6047080974</v>
      </c>
      <c r="O17" s="89">
        <f>N17+PL!O19</f>
        <v>3538335.0992937847</v>
      </c>
      <c r="P17" s="89">
        <f>O17+PL!P19</f>
        <v>-1053554.802777777</v>
      </c>
      <c r="Q17" s="89">
        <f>P17+PL!Q19</f>
        <v>323656.78344767448</v>
      </c>
      <c r="R17" s="89">
        <f>Q17+PL!R19</f>
        <v>1419630.3113192271</v>
      </c>
      <c r="S17" s="89">
        <f>R17+PL!S19</f>
        <v>2984818.8854381414</v>
      </c>
      <c r="T17" s="89">
        <f>S17+PL!T19</f>
        <v>4448287.5114753461</v>
      </c>
      <c r="U17" s="89">
        <f>T17+PL!U19</f>
        <v>5593138.2323658494</v>
      </c>
      <c r="V17" s="89">
        <f>U17+PL!V19</f>
        <v>7096285.2059466951</v>
      </c>
      <c r="W17" s="89">
        <f>V17+PL!W19</f>
        <v>8700046.7034984846</v>
      </c>
      <c r="X17" s="89">
        <f>W17+PL!X19</f>
        <v>10018267.487585114</v>
      </c>
      <c r="Y17" s="89">
        <f>X17+PL!Y19</f>
        <v>11102118.404345945</v>
      </c>
      <c r="Z17" s="89">
        <f>Y17+PL!Z19</f>
        <v>12704590.301897734</v>
      </c>
      <c r="AA17" s="89">
        <f>Z17+PL!AA19</f>
        <v>14027990.672990013</v>
      </c>
      <c r="AB17" s="89">
        <f>AA17+PL!AB19</f>
        <v>15763924.871106775</v>
      </c>
      <c r="AC17" s="89">
        <f>AB17+PL!AC19</f>
        <v>17516378.355099246</v>
      </c>
      <c r="AD17" s="89">
        <f>AC17+PL!AD19</f>
        <v>18996229.499637853</v>
      </c>
      <c r="AE17" s="89">
        <f>AD17+PL!AE19</f>
        <v>20730874.097754616</v>
      </c>
      <c r="AF17" s="89">
        <f>AE17+PL!AF19</f>
        <v>22482037.981747083</v>
      </c>
      <c r="AG17" s="89">
        <f>AF17+PL!AG19</f>
        <v>23967068.71329134</v>
      </c>
      <c r="AH17" s="89">
        <f>AG17+PL!AH19</f>
        <v>25700423.711408101</v>
      </c>
      <c r="AI17" s="89">
        <f>AH17+PL!AI19</f>
        <v>27450297.99540057</v>
      </c>
      <c r="AJ17" s="89">
        <f>AI17+PL!AJ19</f>
        <v>28940508.313950475</v>
      </c>
      <c r="AK17" s="89">
        <f>AJ17+PL!AK19</f>
        <v>30170472.017151982</v>
      </c>
      <c r="AL17" s="89">
        <f>AK17+PL!AL19</f>
        <v>31919056.701144449</v>
      </c>
      <c r="AM17" s="89">
        <f>AL17+PL!AM19</f>
        <v>33414446.606700007</v>
      </c>
      <c r="AN17" s="89">
        <f>AM17+PL!AN19</f>
        <v>35304057.150579482</v>
      </c>
      <c r="AO17" s="89">
        <f>AN17+PL!AO19</f>
        <v>37210186.980334662</v>
      </c>
      <c r="AP17" s="89">
        <f>AO17+PL!AP19</f>
        <v>38869591.218658581</v>
      </c>
      <c r="AQ17" s="89">
        <f>AP17+PL!AQ19</f>
        <v>40757912.162538059</v>
      </c>
      <c r="AR17" s="89">
        <f>AQ17+PL!AR19</f>
        <v>42662752.392293237</v>
      </c>
      <c r="AS17" s="89">
        <f>AR17+PL!AS19</f>
        <v>44327336.217622802</v>
      </c>
      <c r="AT17" s="89">
        <f>AS17+PL!AT19</f>
        <v>46214367.561502278</v>
      </c>
      <c r="AU17" s="89">
        <f>AT17+PL!AU19</f>
        <v>48117918.191257462</v>
      </c>
      <c r="AV17" s="89">
        <f>AU17+PL!AV19</f>
        <v>49787681.603592679</v>
      </c>
      <c r="AW17" s="89">
        <f>AV17+PL!AW19</f>
        <v>51171321.652556896</v>
      </c>
      <c r="AX17" s="89">
        <f>AW17+PL!AX19</f>
        <v>53073582.682312079</v>
      </c>
      <c r="AY17" s="89">
        <f>AX17+PL!AY19</f>
        <v>54748525.681652948</v>
      </c>
      <c r="AZ17" s="89">
        <f>AY17+PL!AZ19</f>
        <v>56799754.308583274</v>
      </c>
      <c r="BA17" s="89">
        <f>AZ17+PL!BA19</f>
        <v>58867502.221389301</v>
      </c>
      <c r="BB17" s="89">
        <f>BA17+PL!BB19</f>
        <v>60714401.290786669</v>
      </c>
      <c r="BC17" s="89">
        <f>BB17+PL!BC19</f>
        <v>62764340.317716993</v>
      </c>
      <c r="BD17" s="89">
        <f>BC17+PL!BD19</f>
        <v>64830798.630523026</v>
      </c>
      <c r="BE17" s="89">
        <f>BD17+PL!BE19</f>
        <v>66682877.286926046</v>
      </c>
      <c r="BF17" s="89">
        <f>BE17+PL!BF19</f>
        <v>68731526.713856369</v>
      </c>
      <c r="BG17" s="89">
        <f>BF17+PL!BG19</f>
        <v>70796695.4266624</v>
      </c>
      <c r="BH17" s="89">
        <f>BG17+PL!BH19</f>
        <v>72653953.670071065</v>
      </c>
      <c r="BI17" s="89">
        <f>BH17+PL!BI19</f>
        <v>74199211.80208613</v>
      </c>
      <c r="BJ17" s="89">
        <f>BI17+PL!BJ19</f>
        <v>76263090.914892152</v>
      </c>
      <c r="BK17" s="89">
        <f>BJ17+PL!BK19</f>
        <v>78125528.745306462</v>
      </c>
      <c r="BL17" s="89">
        <f>BK17+PL!BL19</f>
        <v>80346714.279440179</v>
      </c>
      <c r="BM17" s="89">
        <f>BL17+PL!BM19</f>
        <v>82584419.09944959</v>
      </c>
      <c r="BN17" s="89">
        <f>BM17+PL!BN19</f>
        <v>84627151.824072942</v>
      </c>
      <c r="BO17" s="89">
        <f>BN17+PL!BO19</f>
        <v>86847047.758206651</v>
      </c>
      <c r="BP17" s="89">
        <f>BO17+PL!BP19</f>
        <v>89083462.978216067</v>
      </c>
      <c r="BQ17" s="89">
        <f>BP17+PL!BQ19</f>
        <v>91131375.289845079</v>
      </c>
      <c r="BR17" s="89">
        <f>BQ17+PL!BR19</f>
        <v>93349981.623978794</v>
      </c>
      <c r="BS17" s="89">
        <f>BR17+PL!BS19</f>
        <v>95585107.243988216</v>
      </c>
      <c r="BT17" s="89">
        <f>BS17+PL!BT19</f>
        <v>97638199.142622873</v>
      </c>
      <c r="BU17" s="89">
        <f>BT17+PL!BU19</f>
        <v>99353414.181841329</v>
      </c>
      <c r="BV17" s="89">
        <f>BU17+PL!BV19</f>
        <v>101587250.20185074</v>
      </c>
      <c r="BW17" s="89">
        <f>BV17+PL!BW19</f>
        <v>103645521.68749104</v>
      </c>
      <c r="BX17" s="89">
        <f>BW17+PL!BX19</f>
        <v>106045419.89418831</v>
      </c>
      <c r="BY17" s="89">
        <f>BX17+PL!BY19</f>
        <v>108461837.38676129</v>
      </c>
      <c r="BZ17" s="89">
        <f>BY17+PL!BZ19</f>
        <v>110709159.5319708</v>
      </c>
      <c r="CA17" s="89">
        <f>BZ17+PL!CA19</f>
        <v>113107768.13866808</v>
      </c>
      <c r="CB17" s="89">
        <f>CA17+PL!CB19</f>
        <v>115522896.03124106</v>
      </c>
      <c r="CC17" s="89">
        <f>CB17+PL!CC19</f>
        <v>117775397.76345623</v>
      </c>
      <c r="CD17" s="89">
        <f>CC17+PL!CD19</f>
        <v>120172716.77015349</v>
      </c>
      <c r="CE17" s="89">
        <f>CD17+PL!CE19</f>
        <v>122586555.06272647</v>
      </c>
      <c r="CF17" s="89">
        <f>CE17+PL!CF19</f>
        <v>124844236.38194728</v>
      </c>
      <c r="CG17" s="89">
        <f>CF17+PL!CG19</f>
        <v>126738164.09372929</v>
      </c>
      <c r="CH17" s="89">
        <f>CG17+PL!CH19</f>
        <v>129150712.78630227</v>
      </c>
      <c r="CI17" s="89">
        <f>CH17+PL!CI19</f>
        <v>131413573.69252872</v>
      </c>
      <c r="CJ17" s="89">
        <f>CI17+PL!CJ19</f>
        <v>134001378.12541774</v>
      </c>
      <c r="CK17" s="89">
        <f>CJ17+PL!CK19</f>
        <v>136605701.84418246</v>
      </c>
      <c r="CL17" s="89">
        <f>CK17+PL!CL19</f>
        <v>139066806.9636063</v>
      </c>
      <c r="CM17" s="89">
        <f>CL17+PL!CM19</f>
        <v>141653321.79649529</v>
      </c>
      <c r="CN17" s="89">
        <f>CM17+PL!CN19</f>
        <v>144256355.91526002</v>
      </c>
      <c r="CO17" s="89">
        <f>CN17+PL!CO19</f>
        <v>146722640.6216895</v>
      </c>
      <c r="CP17" s="89">
        <f>CO17+PL!CP19</f>
        <v>149307865.8545785</v>
      </c>
      <c r="CQ17" s="89">
        <f>CP17+PL!CQ19</f>
        <v>151909610.3733432</v>
      </c>
      <c r="CR17" s="89">
        <f>CQ17+PL!CR19</f>
        <v>154381074.66677836</v>
      </c>
      <c r="CS17" s="89">
        <f>CR17+PL!CS19</f>
        <v>156462908.60475209</v>
      </c>
      <c r="CT17" s="89">
        <f>CS17+PL!CT19</f>
        <v>159063363.5235168</v>
      </c>
      <c r="CU17" s="89">
        <f>CT17+PL!CU19</f>
        <v>161540007.40395761</v>
      </c>
      <c r="CV17" s="89">
        <f>CU17+PL!CV19</f>
        <v>164325371.29434794</v>
      </c>
      <c r="CW17" s="89">
        <f>CV17+PL!CW19</f>
        <v>167127254.47061399</v>
      </c>
      <c r="CX17" s="89">
        <f>CW17+PL!CX19</f>
        <v>169811795.79556176</v>
      </c>
      <c r="CY17" s="89">
        <f>CX17+PL!CY19</f>
        <v>172595870.0859521</v>
      </c>
      <c r="CZ17" s="89">
        <f>CY17+PL!CZ19</f>
        <v>175396463.66221815</v>
      </c>
      <c r="DA17" s="89">
        <f>CZ17+PL!DA19</f>
        <v>178086184.57417157</v>
      </c>
      <c r="DB17" s="89">
        <f>DA17+PL!DB19</f>
        <v>180868969.26456192</v>
      </c>
      <c r="DC17" s="89">
        <f>DB17+PL!DC19</f>
        <v>183668273.24082795</v>
      </c>
      <c r="DD17" s="89">
        <f>DC17+PL!DD19</f>
        <v>186363173.73978701</v>
      </c>
      <c r="DE17" s="89">
        <f>DD17+PL!DE19</f>
        <v>188642567.1352621</v>
      </c>
      <c r="DF17" s="89">
        <f>DE17+PL!DF19</f>
        <v>191440581.51152813</v>
      </c>
      <c r="DG17" s="89">
        <f>DF17+PL!DG19</f>
        <v>194140661.59749284</v>
      </c>
      <c r="DH17" s="89">
        <f>DG17+PL!DH19</f>
        <v>197133720.83825958</v>
      </c>
      <c r="DI17" s="89">
        <f>DH17+PL!DI19</f>
        <v>200143299.36490202</v>
      </c>
      <c r="DJ17" s="89">
        <f>DI17+PL!DJ19</f>
        <v>203061412.78824878</v>
      </c>
      <c r="DK17" s="89">
        <f>DJ17+PL!DK19</f>
        <v>206053182.42901549</v>
      </c>
      <c r="DL17" s="89">
        <f>DK17+PL!DL19</f>
        <v>209061471.35565791</v>
      </c>
      <c r="DM17" s="89">
        <f>DL17+PL!DM19</f>
        <v>211984764.36601031</v>
      </c>
      <c r="DN17" s="89">
        <f>DM17+PL!DN19</f>
        <v>214975244.40677702</v>
      </c>
      <c r="DO17" s="89">
        <f>DN17+PL!DO19</f>
        <v>217982243.73341945</v>
      </c>
      <c r="DP17" s="89">
        <f>DO17+PL!DP19</f>
        <v>220910716.3307775</v>
      </c>
      <c r="DQ17" s="89">
        <f>DP17+PL!DQ19</f>
        <v>223397805.07662895</v>
      </c>
      <c r="DR17" s="89">
        <f>DQ17+PL!DR19</f>
        <v>226403514.80327138</v>
      </c>
      <c r="DS17" s="89">
        <f>DR17+PL!DS19</f>
        <v>229337166.98763511</v>
      </c>
      <c r="DT17" s="89">
        <f>DS17+PL!DT19</f>
        <v>232548564.26629704</v>
      </c>
      <c r="DU17" s="89">
        <f>DT17+PL!DU19</f>
        <v>235776480.83083469</v>
      </c>
    </row>
    <row r="18" spans="1:125" x14ac:dyDescent="0.25">
      <c r="A18" s="27" t="s">
        <v>158</v>
      </c>
      <c r="B18" s="171"/>
      <c r="C18" s="33"/>
      <c r="D18" s="33">
        <f>D16+D17</f>
        <v>-84559.322033898308</v>
      </c>
      <c r="E18" s="33">
        <f>E16+E17</f>
        <v>-84559.322033898308</v>
      </c>
      <c r="F18" s="33">
        <f t="shared" ref="F18:BQ18" si="9">F16+F17</f>
        <v>-84559.322033898308</v>
      </c>
      <c r="G18" s="33">
        <f t="shared" si="9"/>
        <v>-84559.322033898308</v>
      </c>
      <c r="H18" s="33">
        <f t="shared" si="9"/>
        <v>-84559.322033898308</v>
      </c>
      <c r="I18" s="33">
        <f t="shared" si="9"/>
        <v>-112725.98870056498</v>
      </c>
      <c r="J18" s="33">
        <f t="shared" si="9"/>
        <v>-140892.65536723164</v>
      </c>
      <c r="K18" s="33">
        <f t="shared" si="9"/>
        <v>-169059.32203389832</v>
      </c>
      <c r="L18" s="33">
        <f t="shared" si="9"/>
        <v>-215550.52048022603</v>
      </c>
      <c r="M18" s="33">
        <f t="shared" si="9"/>
        <v>772501.10376647802</v>
      </c>
      <c r="N18" s="33">
        <f t="shared" si="9"/>
        <v>2236063.6047080974</v>
      </c>
      <c r="O18" s="33">
        <f t="shared" si="9"/>
        <v>3538335.0992937847</v>
      </c>
      <c r="P18" s="33">
        <f t="shared" si="9"/>
        <v>-1053554.802777777</v>
      </c>
      <c r="Q18" s="33">
        <f t="shared" si="9"/>
        <v>323656.78344767448</v>
      </c>
      <c r="R18" s="33">
        <f t="shared" si="9"/>
        <v>1419630.3113192271</v>
      </c>
      <c r="S18" s="33">
        <f t="shared" si="9"/>
        <v>2984818.8854381414</v>
      </c>
      <c r="T18" s="33">
        <f t="shared" si="9"/>
        <v>4448287.5114753461</v>
      </c>
      <c r="U18" s="33">
        <f t="shared" si="9"/>
        <v>5593138.2323658494</v>
      </c>
      <c r="V18" s="33">
        <f t="shared" si="9"/>
        <v>7096285.2059466951</v>
      </c>
      <c r="W18" s="33">
        <f t="shared" si="9"/>
        <v>8700046.7034984846</v>
      </c>
      <c r="X18" s="33">
        <f t="shared" si="9"/>
        <v>10018267.487585114</v>
      </c>
      <c r="Y18" s="33">
        <f t="shared" si="9"/>
        <v>11102118.404345945</v>
      </c>
      <c r="Z18" s="33">
        <f t="shared" si="9"/>
        <v>12704590.301897734</v>
      </c>
      <c r="AA18" s="33">
        <f t="shared" si="9"/>
        <v>14027990.672990013</v>
      </c>
      <c r="AB18" s="33">
        <f t="shared" si="9"/>
        <v>15763924.871106775</v>
      </c>
      <c r="AC18" s="33">
        <f t="shared" si="9"/>
        <v>17516378.355099246</v>
      </c>
      <c r="AD18" s="33">
        <f t="shared" si="9"/>
        <v>18996229.499637853</v>
      </c>
      <c r="AE18" s="33">
        <f t="shared" si="9"/>
        <v>20730874.097754616</v>
      </c>
      <c r="AF18" s="33">
        <f t="shared" si="9"/>
        <v>22482037.981747083</v>
      </c>
      <c r="AG18" s="33">
        <f t="shared" si="9"/>
        <v>23967068.71329134</v>
      </c>
      <c r="AH18" s="33">
        <f t="shared" si="9"/>
        <v>25700423.711408101</v>
      </c>
      <c r="AI18" s="33">
        <f t="shared" si="9"/>
        <v>27450297.99540057</v>
      </c>
      <c r="AJ18" s="33">
        <f t="shared" si="9"/>
        <v>28940508.313950475</v>
      </c>
      <c r="AK18" s="33">
        <f t="shared" si="9"/>
        <v>30170472.017151982</v>
      </c>
      <c r="AL18" s="33">
        <f t="shared" si="9"/>
        <v>31919056.701144449</v>
      </c>
      <c r="AM18" s="33">
        <f t="shared" si="9"/>
        <v>33414446.606700007</v>
      </c>
      <c r="AN18" s="33">
        <f t="shared" si="9"/>
        <v>35304057.150579482</v>
      </c>
      <c r="AO18" s="33">
        <f t="shared" si="9"/>
        <v>37210186.980334662</v>
      </c>
      <c r="AP18" s="33">
        <f t="shared" si="9"/>
        <v>38869591.218658581</v>
      </c>
      <c r="AQ18" s="33">
        <f t="shared" si="9"/>
        <v>40757912.162538059</v>
      </c>
      <c r="AR18" s="33">
        <f t="shared" si="9"/>
        <v>42662752.392293237</v>
      </c>
      <c r="AS18" s="33">
        <f t="shared" si="9"/>
        <v>44327336.217622802</v>
      </c>
      <c r="AT18" s="33">
        <f t="shared" si="9"/>
        <v>46214367.561502278</v>
      </c>
      <c r="AU18" s="33">
        <f t="shared" si="9"/>
        <v>48117918.191257462</v>
      </c>
      <c r="AV18" s="33">
        <f t="shared" si="9"/>
        <v>49787681.603592679</v>
      </c>
      <c r="AW18" s="33">
        <f t="shared" si="9"/>
        <v>51171321.652556896</v>
      </c>
      <c r="AX18" s="33">
        <f t="shared" si="9"/>
        <v>53073582.682312079</v>
      </c>
      <c r="AY18" s="33">
        <f t="shared" si="9"/>
        <v>54748525.681652948</v>
      </c>
      <c r="AZ18" s="33">
        <f t="shared" si="9"/>
        <v>56799754.308583274</v>
      </c>
      <c r="BA18" s="33">
        <f t="shared" si="9"/>
        <v>58867502.221389301</v>
      </c>
      <c r="BB18" s="33">
        <f t="shared" si="9"/>
        <v>60714401.290786669</v>
      </c>
      <c r="BC18" s="33">
        <f t="shared" si="9"/>
        <v>62764340.317716993</v>
      </c>
      <c r="BD18" s="33">
        <f t="shared" si="9"/>
        <v>64830798.630523026</v>
      </c>
      <c r="BE18" s="33">
        <f t="shared" si="9"/>
        <v>66682877.286926046</v>
      </c>
      <c r="BF18" s="33">
        <f t="shared" si="9"/>
        <v>68731526.713856369</v>
      </c>
      <c r="BG18" s="33">
        <f t="shared" si="9"/>
        <v>70796695.4266624</v>
      </c>
      <c r="BH18" s="33">
        <f t="shared" si="9"/>
        <v>72653953.670071065</v>
      </c>
      <c r="BI18" s="33">
        <f t="shared" si="9"/>
        <v>74199211.80208613</v>
      </c>
      <c r="BJ18" s="33">
        <f t="shared" si="9"/>
        <v>76263090.914892152</v>
      </c>
      <c r="BK18" s="33">
        <f t="shared" si="9"/>
        <v>78125528.745306462</v>
      </c>
      <c r="BL18" s="33">
        <f t="shared" si="9"/>
        <v>80346714.279440179</v>
      </c>
      <c r="BM18" s="33">
        <f t="shared" si="9"/>
        <v>82584419.09944959</v>
      </c>
      <c r="BN18" s="33">
        <f t="shared" si="9"/>
        <v>84627151.824072942</v>
      </c>
      <c r="BO18" s="33">
        <f t="shared" si="9"/>
        <v>86847047.758206651</v>
      </c>
      <c r="BP18" s="33">
        <f t="shared" si="9"/>
        <v>89083462.978216067</v>
      </c>
      <c r="BQ18" s="33">
        <f t="shared" si="9"/>
        <v>91131375.289845079</v>
      </c>
      <c r="BR18" s="33">
        <f t="shared" ref="BR18:DU18" si="10">BR16+BR17</f>
        <v>93349981.623978794</v>
      </c>
      <c r="BS18" s="33">
        <f t="shared" si="10"/>
        <v>95585107.243988216</v>
      </c>
      <c r="BT18" s="33">
        <f t="shared" si="10"/>
        <v>97638199.142622873</v>
      </c>
      <c r="BU18" s="33">
        <f t="shared" si="10"/>
        <v>99353414.181841329</v>
      </c>
      <c r="BV18" s="33">
        <f t="shared" si="10"/>
        <v>101587250.20185074</v>
      </c>
      <c r="BW18" s="33">
        <f t="shared" si="10"/>
        <v>103645521.68749104</v>
      </c>
      <c r="BX18" s="33">
        <f t="shared" si="10"/>
        <v>106045419.89418831</v>
      </c>
      <c r="BY18" s="33">
        <f t="shared" si="10"/>
        <v>108461837.38676129</v>
      </c>
      <c r="BZ18" s="33">
        <f t="shared" si="10"/>
        <v>110709159.5319708</v>
      </c>
      <c r="CA18" s="33">
        <f t="shared" si="10"/>
        <v>113107768.13866808</v>
      </c>
      <c r="CB18" s="33">
        <f t="shared" si="10"/>
        <v>115522896.03124106</v>
      </c>
      <c r="CC18" s="33">
        <f t="shared" si="10"/>
        <v>117775397.76345623</v>
      </c>
      <c r="CD18" s="33">
        <f t="shared" si="10"/>
        <v>120172716.77015349</v>
      </c>
      <c r="CE18" s="33">
        <f t="shared" si="10"/>
        <v>122586555.06272647</v>
      </c>
      <c r="CF18" s="33">
        <f t="shared" si="10"/>
        <v>124844236.38194728</v>
      </c>
      <c r="CG18" s="33">
        <f t="shared" si="10"/>
        <v>126738164.09372929</v>
      </c>
      <c r="CH18" s="33">
        <f t="shared" si="10"/>
        <v>129150712.78630227</v>
      </c>
      <c r="CI18" s="33">
        <f t="shared" si="10"/>
        <v>131413573.69252872</v>
      </c>
      <c r="CJ18" s="33">
        <f t="shared" si="10"/>
        <v>134001378.12541774</v>
      </c>
      <c r="CK18" s="33">
        <f t="shared" si="10"/>
        <v>136605701.84418246</v>
      </c>
      <c r="CL18" s="33">
        <f t="shared" si="10"/>
        <v>139066806.9636063</v>
      </c>
      <c r="CM18" s="33">
        <f t="shared" si="10"/>
        <v>141653321.79649529</v>
      </c>
      <c r="CN18" s="33">
        <f t="shared" si="10"/>
        <v>144256355.91526002</v>
      </c>
      <c r="CO18" s="33">
        <f t="shared" si="10"/>
        <v>146722640.6216895</v>
      </c>
      <c r="CP18" s="33">
        <f t="shared" si="10"/>
        <v>149307865.8545785</v>
      </c>
      <c r="CQ18" s="33">
        <f t="shared" si="10"/>
        <v>151909610.3733432</v>
      </c>
      <c r="CR18" s="33">
        <f t="shared" si="10"/>
        <v>154381074.66677836</v>
      </c>
      <c r="CS18" s="33">
        <f t="shared" si="10"/>
        <v>156462908.60475209</v>
      </c>
      <c r="CT18" s="33">
        <f t="shared" si="10"/>
        <v>159063363.5235168</v>
      </c>
      <c r="CU18" s="33">
        <f t="shared" si="10"/>
        <v>161540007.40395761</v>
      </c>
      <c r="CV18" s="33">
        <f t="shared" si="10"/>
        <v>164325371.29434794</v>
      </c>
      <c r="CW18" s="33">
        <f t="shared" si="10"/>
        <v>167127254.47061399</v>
      </c>
      <c r="CX18" s="33">
        <f t="shared" si="10"/>
        <v>169811795.79556176</v>
      </c>
      <c r="CY18" s="33">
        <f t="shared" si="10"/>
        <v>172595870.0859521</v>
      </c>
      <c r="CZ18" s="33">
        <f t="shared" si="10"/>
        <v>175396463.66221815</v>
      </c>
      <c r="DA18" s="33">
        <f t="shared" si="10"/>
        <v>178086184.57417157</v>
      </c>
      <c r="DB18" s="33">
        <f t="shared" si="10"/>
        <v>180868969.26456192</v>
      </c>
      <c r="DC18" s="33">
        <f t="shared" si="10"/>
        <v>183668273.24082795</v>
      </c>
      <c r="DD18" s="33">
        <f t="shared" si="10"/>
        <v>186363173.73978701</v>
      </c>
      <c r="DE18" s="33">
        <f t="shared" si="10"/>
        <v>188642567.1352621</v>
      </c>
      <c r="DF18" s="33">
        <f t="shared" si="10"/>
        <v>191440581.51152813</v>
      </c>
      <c r="DG18" s="33">
        <f t="shared" si="10"/>
        <v>194140661.59749284</v>
      </c>
      <c r="DH18" s="33">
        <f t="shared" si="10"/>
        <v>197133720.83825958</v>
      </c>
      <c r="DI18" s="33">
        <f t="shared" si="10"/>
        <v>200143299.36490202</v>
      </c>
      <c r="DJ18" s="33">
        <f t="shared" si="10"/>
        <v>203061412.78824878</v>
      </c>
      <c r="DK18" s="33">
        <f t="shared" si="10"/>
        <v>206053182.42901549</v>
      </c>
      <c r="DL18" s="33">
        <f t="shared" si="10"/>
        <v>209061471.35565791</v>
      </c>
      <c r="DM18" s="33">
        <f t="shared" si="10"/>
        <v>211984764.36601031</v>
      </c>
      <c r="DN18" s="33">
        <f t="shared" si="10"/>
        <v>214975244.40677702</v>
      </c>
      <c r="DO18" s="33">
        <f t="shared" si="10"/>
        <v>217982243.73341945</v>
      </c>
      <c r="DP18" s="33">
        <f t="shared" si="10"/>
        <v>220910716.3307775</v>
      </c>
      <c r="DQ18" s="33">
        <f t="shared" si="10"/>
        <v>223397805.07662895</v>
      </c>
      <c r="DR18" s="33">
        <f t="shared" si="10"/>
        <v>226403514.80327138</v>
      </c>
      <c r="DS18" s="33">
        <f t="shared" si="10"/>
        <v>229337166.98763511</v>
      </c>
      <c r="DT18" s="33">
        <f t="shared" si="10"/>
        <v>232548564.26629704</v>
      </c>
      <c r="DU18" s="33">
        <f t="shared" si="10"/>
        <v>235776480.83083469</v>
      </c>
    </row>
    <row r="19" spans="1:125" x14ac:dyDescent="0.25">
      <c r="A19" t="s">
        <v>159</v>
      </c>
      <c r="B19" s="171"/>
      <c r="C19" s="33"/>
      <c r="D19" s="89">
        <f>кредит!D11</f>
        <v>52300000</v>
      </c>
      <c r="E19" s="89">
        <f>кредит!E11</f>
        <v>53200000</v>
      </c>
      <c r="F19" s="89">
        <f>кредит!F11</f>
        <v>54300000</v>
      </c>
      <c r="G19" s="89">
        <f>кредит!G11</f>
        <v>55200000</v>
      </c>
      <c r="H19" s="89">
        <f>кредит!H11</f>
        <v>57400000</v>
      </c>
      <c r="I19" s="89">
        <f>кредит!I11</f>
        <v>59000000</v>
      </c>
      <c r="J19" s="89">
        <f>кредит!J11</f>
        <v>60100000</v>
      </c>
      <c r="K19" s="89">
        <f>кредит!K11</f>
        <v>61600000</v>
      </c>
      <c r="L19" s="89">
        <f>кредит!L11</f>
        <v>71500000</v>
      </c>
      <c r="M19" s="89">
        <f>кредит!M11</f>
        <v>88300000</v>
      </c>
      <c r="N19" s="89">
        <f>кредит!N11</f>
        <v>88300000</v>
      </c>
      <c r="O19" s="89">
        <f>кредит!O11</f>
        <v>88300000</v>
      </c>
      <c r="P19" s="89">
        <f>кредит!P11</f>
        <v>75685714.285714284</v>
      </c>
      <c r="Q19" s="89">
        <f>кредит!Q11</f>
        <v>63071428.571428567</v>
      </c>
      <c r="R19" s="89">
        <f>кредит!R11</f>
        <v>50457142.857142851</v>
      </c>
      <c r="S19" s="89">
        <f>кредит!S11</f>
        <v>37842857.142857134</v>
      </c>
      <c r="T19" s="89">
        <f>кредит!T11</f>
        <v>25228571.428571418</v>
      </c>
      <c r="U19" s="89">
        <f>кредит!U11</f>
        <v>12614285.714285703</v>
      </c>
      <c r="V19" s="89">
        <f>кредит!V11</f>
        <v>0</v>
      </c>
      <c r="W19" s="89">
        <f>кредит!W11</f>
        <v>0</v>
      </c>
      <c r="X19" s="89">
        <f>кредит!X11</f>
        <v>0</v>
      </c>
      <c r="Y19" s="89">
        <f>кредит!Y11</f>
        <v>0</v>
      </c>
      <c r="Z19" s="89">
        <f>кредит!Z11</f>
        <v>0</v>
      </c>
      <c r="AA19" s="89">
        <f>кредит!AA11</f>
        <v>0</v>
      </c>
      <c r="AB19" s="89">
        <f>кредит!AB11</f>
        <v>0</v>
      </c>
      <c r="AC19" s="89">
        <f>кредит!AC11</f>
        <v>0</v>
      </c>
      <c r="AD19" s="89">
        <f>кредит!AD11</f>
        <v>0</v>
      </c>
      <c r="AE19" s="89">
        <f>кредит!AE11</f>
        <v>0</v>
      </c>
      <c r="AF19" s="89">
        <f>кредит!AF11</f>
        <v>0</v>
      </c>
      <c r="AG19" s="89">
        <f>кредит!AG11</f>
        <v>0</v>
      </c>
      <c r="AH19" s="89">
        <f>кредит!AH11</f>
        <v>0</v>
      </c>
      <c r="AI19" s="89">
        <f>кредит!AI11</f>
        <v>0</v>
      </c>
      <c r="AJ19" s="89">
        <f>кредит!AJ11</f>
        <v>0</v>
      </c>
      <c r="AK19" s="89">
        <f>кредит!AK11</f>
        <v>0</v>
      </c>
      <c r="AL19" s="89">
        <f>кредит!AL11</f>
        <v>0</v>
      </c>
      <c r="AM19" s="89">
        <f>кредит!AM11</f>
        <v>0</v>
      </c>
      <c r="AN19" s="89">
        <f>кредит!AN11</f>
        <v>0</v>
      </c>
      <c r="AO19" s="89">
        <f>кредит!AO11</f>
        <v>0</v>
      </c>
      <c r="AP19" s="89">
        <f>кредит!AP11</f>
        <v>0</v>
      </c>
      <c r="AQ19" s="89">
        <f>кредит!AQ11</f>
        <v>0</v>
      </c>
      <c r="AR19" s="89">
        <f>кредит!AR11</f>
        <v>0</v>
      </c>
      <c r="AS19" s="89">
        <f>кредит!AS11</f>
        <v>0</v>
      </c>
      <c r="AT19" s="89">
        <f>кредит!AT11</f>
        <v>0</v>
      </c>
      <c r="AU19" s="89">
        <f>кредит!AU11</f>
        <v>0</v>
      </c>
      <c r="AV19" s="89">
        <f>кредит!AV11</f>
        <v>0</v>
      </c>
      <c r="AW19" s="89">
        <f>кредит!AW11</f>
        <v>0</v>
      </c>
      <c r="AX19" s="89">
        <f>кредит!AX11</f>
        <v>0</v>
      </c>
      <c r="AY19" s="89">
        <f>кредит!AY11</f>
        <v>0</v>
      </c>
      <c r="AZ19" s="89">
        <f>кредит!AZ11</f>
        <v>0</v>
      </c>
      <c r="BA19" s="89">
        <f>кредит!BA11</f>
        <v>0</v>
      </c>
      <c r="BB19" s="89">
        <f>кредит!BB11</f>
        <v>0</v>
      </c>
      <c r="BC19" s="89">
        <f>кредит!BC11</f>
        <v>0</v>
      </c>
      <c r="BD19" s="89">
        <f>кредит!BD11</f>
        <v>0</v>
      </c>
      <c r="BE19" s="89">
        <f>кредит!BE11</f>
        <v>0</v>
      </c>
      <c r="BF19" s="89">
        <f>кредит!BF11</f>
        <v>0</v>
      </c>
      <c r="BG19" s="89">
        <f>кредит!BG11</f>
        <v>0</v>
      </c>
      <c r="BH19" s="89">
        <f>кредит!BH11</f>
        <v>0</v>
      </c>
      <c r="BI19" s="89">
        <f>кредит!BI11</f>
        <v>0</v>
      </c>
      <c r="BJ19" s="89">
        <f>кредит!BJ11</f>
        <v>0</v>
      </c>
      <c r="BK19" s="89">
        <f>кредит!BK11</f>
        <v>0</v>
      </c>
      <c r="BL19" s="89">
        <f>кредит!BL11</f>
        <v>0</v>
      </c>
      <c r="BM19" s="89">
        <f>кредит!BM11</f>
        <v>0</v>
      </c>
      <c r="BN19" s="89">
        <f>кредит!BN11</f>
        <v>0</v>
      </c>
      <c r="BO19" s="89">
        <f>кредит!BO11</f>
        <v>0</v>
      </c>
      <c r="BP19" s="89">
        <f>кредит!BP11</f>
        <v>0</v>
      </c>
      <c r="BQ19" s="89">
        <f>кредит!BQ11</f>
        <v>0</v>
      </c>
      <c r="BR19" s="89">
        <f>кредит!BR11</f>
        <v>0</v>
      </c>
      <c r="BS19" s="89">
        <f>кредит!BS11</f>
        <v>0</v>
      </c>
      <c r="BT19" s="89">
        <f>кредит!BT11</f>
        <v>0</v>
      </c>
      <c r="BU19" s="89">
        <f>кредит!BU11</f>
        <v>0</v>
      </c>
      <c r="BV19" s="89">
        <f>кредит!BV11</f>
        <v>0</v>
      </c>
      <c r="BW19" s="89">
        <f>кредит!BW11</f>
        <v>0</v>
      </c>
      <c r="BX19" s="89">
        <f>кредит!BX11</f>
        <v>0</v>
      </c>
      <c r="BY19" s="89">
        <f>кредит!BY11</f>
        <v>0</v>
      </c>
      <c r="BZ19" s="89">
        <f>кредит!BZ11</f>
        <v>0</v>
      </c>
      <c r="CA19" s="89">
        <f>кредит!CA11</f>
        <v>0</v>
      </c>
      <c r="CB19" s="89">
        <f>кредит!CB11</f>
        <v>0</v>
      </c>
      <c r="CC19" s="89">
        <f>кредит!CC11</f>
        <v>0</v>
      </c>
      <c r="CD19" s="89">
        <f>кредит!CD11</f>
        <v>0</v>
      </c>
      <c r="CE19" s="89">
        <f>кредит!CE11</f>
        <v>0</v>
      </c>
      <c r="CF19" s="89">
        <f>кредит!CF11</f>
        <v>0</v>
      </c>
      <c r="CG19" s="89">
        <f>кредит!CG11</f>
        <v>0</v>
      </c>
      <c r="CH19" s="89">
        <f>кредит!CH11</f>
        <v>0</v>
      </c>
      <c r="CI19" s="89">
        <f>кредит!CI11</f>
        <v>0</v>
      </c>
      <c r="CJ19" s="89">
        <f>кредит!CJ11</f>
        <v>0</v>
      </c>
      <c r="CK19" s="89">
        <f>кредит!CK11</f>
        <v>0</v>
      </c>
      <c r="CL19" s="89">
        <f>кредит!CL11</f>
        <v>0</v>
      </c>
      <c r="CM19" s="89">
        <f>кредит!CM11</f>
        <v>0</v>
      </c>
      <c r="CN19" s="89">
        <f>кредит!CN11</f>
        <v>0</v>
      </c>
      <c r="CO19" s="89">
        <f>кредит!CO11</f>
        <v>0</v>
      </c>
      <c r="CP19" s="89">
        <f>кредит!CP11</f>
        <v>0</v>
      </c>
      <c r="CQ19" s="89">
        <f>кредит!CQ11</f>
        <v>0</v>
      </c>
      <c r="CR19" s="89">
        <f>кредит!CR11</f>
        <v>0</v>
      </c>
      <c r="CS19" s="89">
        <f>кредит!CS11</f>
        <v>0</v>
      </c>
      <c r="CT19" s="89">
        <f>кредит!CT11</f>
        <v>0</v>
      </c>
      <c r="CU19" s="89">
        <f>кредит!CU11</f>
        <v>0</v>
      </c>
      <c r="CV19" s="89">
        <f>кредит!CV11</f>
        <v>0</v>
      </c>
      <c r="CW19" s="89">
        <f>кредит!CW11</f>
        <v>0</v>
      </c>
      <c r="CX19" s="89">
        <f>кредит!CX11</f>
        <v>0</v>
      </c>
      <c r="CY19" s="89">
        <f>кредит!CY11</f>
        <v>0</v>
      </c>
      <c r="CZ19" s="89">
        <f>кредит!CZ11</f>
        <v>0</v>
      </c>
      <c r="DA19" s="89">
        <f>кредит!DA11</f>
        <v>0</v>
      </c>
      <c r="DB19" s="89">
        <f>кредит!DB11</f>
        <v>0</v>
      </c>
      <c r="DC19" s="89">
        <f>кредит!DC11</f>
        <v>0</v>
      </c>
      <c r="DD19" s="89">
        <f>кредит!DD11</f>
        <v>0</v>
      </c>
      <c r="DE19" s="89">
        <f>кредит!DE11</f>
        <v>0</v>
      </c>
      <c r="DF19" s="89">
        <f>кредит!DF11</f>
        <v>0</v>
      </c>
      <c r="DG19" s="89">
        <f>кредит!DG11</f>
        <v>0</v>
      </c>
      <c r="DH19" s="89">
        <f>кредит!DH11</f>
        <v>0</v>
      </c>
      <c r="DI19" s="89">
        <f>кредит!DI11</f>
        <v>0</v>
      </c>
      <c r="DJ19" s="89">
        <f>кредит!DJ11</f>
        <v>0</v>
      </c>
      <c r="DK19" s="89">
        <f>кредит!DK11</f>
        <v>0</v>
      </c>
      <c r="DL19" s="89">
        <f>кредит!DL11</f>
        <v>0</v>
      </c>
      <c r="DM19" s="89">
        <f>кредит!DM11</f>
        <v>0</v>
      </c>
      <c r="DN19" s="89">
        <f>кредит!DN11</f>
        <v>0</v>
      </c>
      <c r="DO19" s="89">
        <f>кредит!DO11</f>
        <v>0</v>
      </c>
      <c r="DP19" s="89">
        <f>кредит!DP11</f>
        <v>0</v>
      </c>
      <c r="DQ19" s="89">
        <f>кредит!DQ11</f>
        <v>0</v>
      </c>
      <c r="DR19" s="89">
        <f>кредит!DR11</f>
        <v>0</v>
      </c>
      <c r="DS19" s="89">
        <f>кредит!DS11</f>
        <v>0</v>
      </c>
      <c r="DT19" s="89">
        <f>кредит!DT11</f>
        <v>0</v>
      </c>
      <c r="DU19" s="89">
        <f>кредит!DU11</f>
        <v>0</v>
      </c>
    </row>
    <row r="20" spans="1:125" x14ac:dyDescent="0.25">
      <c r="A20" t="s">
        <v>53</v>
      </c>
      <c r="B20" s="136"/>
      <c r="C20" s="33"/>
      <c r="D20" s="89">
        <f>данные!D162+данные!D37</f>
        <v>0</v>
      </c>
      <c r="E20" s="89">
        <f>данные!E162+данные!E37</f>
        <v>0</v>
      </c>
      <c r="F20" s="89">
        <f>данные!F162+данные!F37</f>
        <v>0</v>
      </c>
      <c r="G20" s="89">
        <f>данные!G162+данные!G37</f>
        <v>0</v>
      </c>
      <c r="H20" s="89">
        <f>данные!H162+данные!H37</f>
        <v>0</v>
      </c>
      <c r="I20" s="89">
        <f>данные!I162+данные!I37</f>
        <v>0</v>
      </c>
      <c r="J20" s="89">
        <f>данные!J162+данные!J37</f>
        <v>0</v>
      </c>
      <c r="K20" s="89">
        <f>данные!K162+данные!K37</f>
        <v>0</v>
      </c>
      <c r="L20" s="89">
        <f>данные!L162+данные!L37</f>
        <v>0</v>
      </c>
      <c r="M20" s="89">
        <f>данные!M162+данные!M37</f>
        <v>1.4901161193847656E-8</v>
      </c>
      <c r="N20" s="89">
        <f>данные!N162+данные!N37</f>
        <v>1.4901161193847656E-8</v>
      </c>
      <c r="O20" s="89">
        <f>данные!O162+данные!O37</f>
        <v>1.4901161193847656E-8</v>
      </c>
      <c r="P20" s="89">
        <f>данные!P162+данные!P37</f>
        <v>1.4901161193847656E-8</v>
      </c>
      <c r="Q20" s="89">
        <f>данные!Q162+данные!Q37</f>
        <v>1.4901161193847656E-8</v>
      </c>
      <c r="R20" s="89">
        <f>данные!R162+данные!R37</f>
        <v>1.4901161193847656E-8</v>
      </c>
      <c r="S20" s="89">
        <f>данные!S162+данные!S37</f>
        <v>1.4901161193847656E-8</v>
      </c>
      <c r="T20" s="89">
        <f>данные!T162+данные!T37</f>
        <v>1.4901161193847656E-8</v>
      </c>
      <c r="U20" s="89">
        <f>данные!U162+данные!U37</f>
        <v>1.4901161193847656E-8</v>
      </c>
      <c r="V20" s="89">
        <f>данные!V162+данные!V37</f>
        <v>1.4901161193847656E-8</v>
      </c>
      <c r="W20" s="89">
        <f>данные!W162+данные!W37</f>
        <v>1.4901161193847656E-8</v>
      </c>
      <c r="X20" s="89">
        <f>данные!X162+данные!X37</f>
        <v>1.4901161193847656E-8</v>
      </c>
      <c r="Y20" s="89">
        <f>данные!Y162+данные!Y37</f>
        <v>1.4901161193847656E-8</v>
      </c>
      <c r="Z20" s="89">
        <f>данные!Z162+данные!Z37</f>
        <v>1.4901161193847656E-8</v>
      </c>
      <c r="AA20" s="89">
        <f>данные!AA162+данные!AA37</f>
        <v>1.4901161193847656E-8</v>
      </c>
      <c r="AB20" s="89">
        <f>данные!AB162+данные!AB37</f>
        <v>1.4901161193847656E-8</v>
      </c>
      <c r="AC20" s="89">
        <f>данные!AC162+данные!AC37</f>
        <v>1.4901161193847656E-8</v>
      </c>
      <c r="AD20" s="89">
        <f>данные!AD162+данные!AD37</f>
        <v>1.4901161193847656E-8</v>
      </c>
      <c r="AE20" s="89">
        <f>данные!AE162+данные!AE37</f>
        <v>1.4901161193847656E-8</v>
      </c>
      <c r="AF20" s="89">
        <f>данные!AF162+данные!AF37</f>
        <v>1.4901161193847656E-8</v>
      </c>
      <c r="AG20" s="89">
        <f>данные!AG162+данные!AG37</f>
        <v>1.4901161193847656E-8</v>
      </c>
      <c r="AH20" s="89">
        <f>данные!AH162+данные!AH37</f>
        <v>1.4901161193847656E-8</v>
      </c>
      <c r="AI20" s="89">
        <f>данные!AI162+данные!AI37</f>
        <v>1.4901161193847656E-8</v>
      </c>
      <c r="AJ20" s="89">
        <f>данные!AJ162+данные!AJ37</f>
        <v>1.4901161193847656E-8</v>
      </c>
      <c r="AK20" s="89">
        <f>данные!AK162+данные!AK37</f>
        <v>1.4901161193847656E-8</v>
      </c>
      <c r="AL20" s="89">
        <f>данные!AL162+данные!AL37</f>
        <v>1.4901161193847656E-8</v>
      </c>
      <c r="AM20" s="89">
        <f>данные!AM162+данные!AM37</f>
        <v>1.4901161193847656E-8</v>
      </c>
      <c r="AN20" s="89">
        <f>данные!AN162+данные!AN37</f>
        <v>1.4901161193847656E-8</v>
      </c>
      <c r="AO20" s="89">
        <f>данные!AO162+данные!AO37</f>
        <v>1.4901161193847656E-8</v>
      </c>
      <c r="AP20" s="89">
        <f>данные!AP162+данные!AP37</f>
        <v>1.4901161193847656E-8</v>
      </c>
      <c r="AQ20" s="89">
        <f>данные!AQ162+данные!AQ37</f>
        <v>1.4901161193847656E-8</v>
      </c>
      <c r="AR20" s="89">
        <f>данные!AR162+данные!AR37</f>
        <v>1.4901161193847656E-8</v>
      </c>
      <c r="AS20" s="89">
        <f>данные!AS162+данные!AS37</f>
        <v>1.4901161193847656E-8</v>
      </c>
      <c r="AT20" s="89">
        <f>данные!AT162+данные!AT37</f>
        <v>1.4901161193847656E-8</v>
      </c>
      <c r="AU20" s="89">
        <f>данные!AU162+данные!AU37</f>
        <v>1.4901161193847656E-8</v>
      </c>
      <c r="AV20" s="89">
        <f>данные!AV162+данные!AV37</f>
        <v>1.4901161193847656E-8</v>
      </c>
      <c r="AW20" s="89">
        <f>данные!AW162+данные!AW37</f>
        <v>1.4901161193847656E-8</v>
      </c>
      <c r="AX20" s="89">
        <f>данные!AX162+данные!AX37</f>
        <v>1.4901161193847656E-8</v>
      </c>
      <c r="AY20" s="89">
        <f>данные!AY162+данные!AY37</f>
        <v>1.4901161193847656E-8</v>
      </c>
      <c r="AZ20" s="89">
        <f>данные!AZ162+данные!AZ37</f>
        <v>1.4901161193847656E-8</v>
      </c>
      <c r="BA20" s="89">
        <f>данные!BA162+данные!BA37</f>
        <v>1.4901161193847656E-8</v>
      </c>
      <c r="BB20" s="89">
        <f>данные!BB162+данные!BB37</f>
        <v>1.4901161193847656E-8</v>
      </c>
      <c r="BC20" s="89">
        <f>данные!BC162+данные!BC37</f>
        <v>1.4901161193847656E-8</v>
      </c>
      <c r="BD20" s="89">
        <f>данные!BD162+данные!BD37</f>
        <v>1.4901161193847656E-8</v>
      </c>
      <c r="BE20" s="89">
        <f>данные!BE162+данные!BE37</f>
        <v>1.4901161193847656E-8</v>
      </c>
      <c r="BF20" s="89">
        <f>данные!BF162+данные!BF37</f>
        <v>1.4901161193847656E-8</v>
      </c>
      <c r="BG20" s="89">
        <f>данные!BG162+данные!BG37</f>
        <v>1.4901161193847656E-8</v>
      </c>
      <c r="BH20" s="89">
        <f>данные!BH162+данные!BH37</f>
        <v>1.4901161193847656E-8</v>
      </c>
      <c r="BI20" s="89">
        <f>данные!BI162+данные!BI37</f>
        <v>1.4901161193847656E-8</v>
      </c>
      <c r="BJ20" s="89">
        <f>данные!BJ162+данные!BJ37</f>
        <v>1.4901161193847656E-8</v>
      </c>
      <c r="BK20" s="89">
        <f>данные!BK162+данные!BK37</f>
        <v>1.4901161193847656E-8</v>
      </c>
      <c r="BL20" s="89">
        <f>данные!BL162+данные!BL37</f>
        <v>1.4901161193847656E-8</v>
      </c>
      <c r="BM20" s="89">
        <f>данные!BM162+данные!BM37</f>
        <v>1.4901161193847656E-8</v>
      </c>
      <c r="BN20" s="89">
        <f>данные!BN162+данные!BN37</f>
        <v>1.4901161193847656E-8</v>
      </c>
      <c r="BO20" s="89">
        <f>данные!BO162+данные!BO37</f>
        <v>1.4901161193847656E-8</v>
      </c>
      <c r="BP20" s="89">
        <f>данные!BP162+данные!BP37</f>
        <v>1.4901161193847656E-8</v>
      </c>
      <c r="BQ20" s="89">
        <f>данные!BQ162+данные!BQ37</f>
        <v>1.4901161193847656E-8</v>
      </c>
      <c r="BR20" s="89">
        <f>данные!BR162+данные!BR37</f>
        <v>1.4901161193847656E-8</v>
      </c>
      <c r="BS20" s="89">
        <f>данные!BS162+данные!BS37</f>
        <v>1.4901161193847656E-8</v>
      </c>
      <c r="BT20" s="89">
        <f>данные!BT162+данные!BT37</f>
        <v>1.4901161193847656E-8</v>
      </c>
      <c r="BU20" s="89">
        <f>данные!BU162+данные!BU37</f>
        <v>1.4901161193847656E-8</v>
      </c>
      <c r="BV20" s="89">
        <f>данные!BV162+данные!BV37</f>
        <v>1.4901161193847656E-8</v>
      </c>
      <c r="BW20" s="89">
        <f>данные!BW162+данные!BW37</f>
        <v>1.4901161193847656E-8</v>
      </c>
      <c r="BX20" s="89">
        <f>данные!BX162+данные!BX37</f>
        <v>1.4901161193847656E-8</v>
      </c>
      <c r="BY20" s="89">
        <f>данные!BY162+данные!BY37</f>
        <v>1.4901161193847656E-8</v>
      </c>
      <c r="BZ20" s="89">
        <f>данные!BZ162+данные!BZ37</f>
        <v>1.4901161193847656E-8</v>
      </c>
      <c r="CA20" s="89">
        <f>данные!CA162+данные!CA37</f>
        <v>1.4901161193847656E-8</v>
      </c>
      <c r="CB20" s="89">
        <f>данные!CB162+данные!CB37</f>
        <v>1.4901161193847656E-8</v>
      </c>
      <c r="CC20" s="89">
        <f>данные!CC162+данные!CC37</f>
        <v>1.4901161193847656E-8</v>
      </c>
      <c r="CD20" s="89">
        <f>данные!CD162+данные!CD37</f>
        <v>1.4901161193847656E-8</v>
      </c>
      <c r="CE20" s="89">
        <f>данные!CE162+данные!CE37</f>
        <v>1.4901161193847656E-8</v>
      </c>
      <c r="CF20" s="89">
        <f>данные!CF162+данные!CF37</f>
        <v>1.4901161193847656E-8</v>
      </c>
      <c r="CG20" s="89">
        <f>данные!CG162+данные!CG37</f>
        <v>1.4901161193847656E-8</v>
      </c>
      <c r="CH20" s="89">
        <f>данные!CH162+данные!CH37</f>
        <v>1.4901161193847656E-8</v>
      </c>
      <c r="CI20" s="89">
        <f>данные!CI162+данные!CI37</f>
        <v>1.4901161193847656E-8</v>
      </c>
      <c r="CJ20" s="89">
        <f>данные!CJ162+данные!CJ37</f>
        <v>1.4901161193847656E-8</v>
      </c>
      <c r="CK20" s="89">
        <f>данные!CK162+данные!CK37</f>
        <v>1.4901161193847656E-8</v>
      </c>
      <c r="CL20" s="89">
        <f>данные!CL162+данные!CL37</f>
        <v>1.4901161193847656E-8</v>
      </c>
      <c r="CM20" s="89">
        <f>данные!CM162+данные!CM37</f>
        <v>1.4901161193847656E-8</v>
      </c>
      <c r="CN20" s="89">
        <f>данные!CN162+данные!CN37</f>
        <v>1.4901161193847656E-8</v>
      </c>
      <c r="CO20" s="89">
        <f>данные!CO162+данные!CO37</f>
        <v>1.4901161193847656E-8</v>
      </c>
      <c r="CP20" s="89">
        <f>данные!CP162+данные!CP37</f>
        <v>1.4901161193847656E-8</v>
      </c>
      <c r="CQ20" s="89">
        <f>данные!CQ162+данные!CQ37</f>
        <v>1.4901161193847656E-8</v>
      </c>
      <c r="CR20" s="89">
        <f>данные!CR162+данные!CR37</f>
        <v>1.4901161193847656E-8</v>
      </c>
      <c r="CS20" s="89">
        <f>данные!CS162+данные!CS37</f>
        <v>1.4901161193847656E-8</v>
      </c>
      <c r="CT20" s="89">
        <f>данные!CT162+данные!CT37</f>
        <v>1.4901161193847656E-8</v>
      </c>
      <c r="CU20" s="89">
        <f>данные!CU162+данные!CU37</f>
        <v>1.4901161193847656E-8</v>
      </c>
      <c r="CV20" s="89">
        <f>данные!CV162+данные!CV37</f>
        <v>1.4901161193847656E-8</v>
      </c>
      <c r="CW20" s="89">
        <f>данные!CW162+данные!CW37</f>
        <v>1.4901161193847656E-8</v>
      </c>
      <c r="CX20" s="89">
        <f>данные!CX162+данные!CX37</f>
        <v>1.4901161193847656E-8</v>
      </c>
      <c r="CY20" s="89">
        <f>данные!CY162+данные!CY37</f>
        <v>1.4901161193847656E-8</v>
      </c>
      <c r="CZ20" s="89">
        <f>данные!CZ162+данные!CZ37</f>
        <v>1.4901161193847656E-8</v>
      </c>
      <c r="DA20" s="89">
        <f>данные!DA162+данные!DA37</f>
        <v>1.4901161193847656E-8</v>
      </c>
      <c r="DB20" s="89">
        <f>данные!DB162+данные!DB37</f>
        <v>1.4901161193847656E-8</v>
      </c>
      <c r="DC20" s="89">
        <f>данные!DC162+данные!DC37</f>
        <v>1.4901161193847656E-8</v>
      </c>
      <c r="DD20" s="89">
        <f>данные!DD162+данные!DD37</f>
        <v>1.4901161193847656E-8</v>
      </c>
      <c r="DE20" s="89">
        <f>данные!DE162+данные!DE37</f>
        <v>1.4901161193847656E-8</v>
      </c>
      <c r="DF20" s="89">
        <f>данные!DF162+данные!DF37</f>
        <v>1.4901161193847656E-8</v>
      </c>
      <c r="DG20" s="89">
        <f>данные!DG162+данные!DG37</f>
        <v>1.4901161193847656E-8</v>
      </c>
      <c r="DH20" s="89">
        <f>данные!DH162+данные!DH37</f>
        <v>1.4901161193847656E-8</v>
      </c>
      <c r="DI20" s="89">
        <f>данные!DI162+данные!DI37</f>
        <v>1.4901161193847656E-8</v>
      </c>
      <c r="DJ20" s="89">
        <f>данные!DJ162+данные!DJ37</f>
        <v>1.4901161193847656E-8</v>
      </c>
      <c r="DK20" s="89">
        <f>данные!DK162+данные!DK37</f>
        <v>1.4901161193847656E-8</v>
      </c>
      <c r="DL20" s="89">
        <f>данные!DL162+данные!DL37</f>
        <v>1.4901161193847656E-8</v>
      </c>
      <c r="DM20" s="89">
        <f>данные!DM162+данные!DM37</f>
        <v>1.4901161193847656E-8</v>
      </c>
      <c r="DN20" s="89">
        <f>данные!DN162+данные!DN37</f>
        <v>1.4901161193847656E-8</v>
      </c>
      <c r="DO20" s="89">
        <f>данные!DO162+данные!DO37</f>
        <v>1.4901161193847656E-8</v>
      </c>
      <c r="DP20" s="89">
        <f>данные!DP162+данные!DP37</f>
        <v>1.4901161193847656E-8</v>
      </c>
      <c r="DQ20" s="89">
        <f>данные!DQ162+данные!DQ37</f>
        <v>1.4901161193847656E-8</v>
      </c>
      <c r="DR20" s="89">
        <f>данные!DR162+данные!DR37</f>
        <v>1.4901161193847656E-8</v>
      </c>
      <c r="DS20" s="89">
        <f>данные!DS162+данные!DS37</f>
        <v>1.4901161193847656E-8</v>
      </c>
      <c r="DT20" s="89">
        <f>данные!DT162+данные!DT37</f>
        <v>1.4901161193847656E-8</v>
      </c>
      <c r="DU20" s="89">
        <f>данные!DU162+данные!DU37</f>
        <v>1.4901161193847656E-8</v>
      </c>
    </row>
    <row r="21" spans="1:125" x14ac:dyDescent="0.25">
      <c r="A21" s="27" t="s">
        <v>160</v>
      </c>
      <c r="B21" s="5"/>
      <c r="C21" s="35"/>
      <c r="D21" s="35">
        <f>D19+D20</f>
        <v>52300000</v>
      </c>
      <c r="E21" s="35">
        <f>E19+E20</f>
        <v>53200000</v>
      </c>
      <c r="F21" s="35">
        <f t="shared" ref="F21:BQ21" si="11">F19+F20</f>
        <v>54300000</v>
      </c>
      <c r="G21" s="35">
        <f t="shared" si="11"/>
        <v>55200000</v>
      </c>
      <c r="H21" s="35">
        <f t="shared" si="11"/>
        <v>57400000</v>
      </c>
      <c r="I21" s="35">
        <f t="shared" si="11"/>
        <v>59000000</v>
      </c>
      <c r="J21" s="35">
        <f t="shared" si="11"/>
        <v>60100000</v>
      </c>
      <c r="K21" s="35">
        <f t="shared" si="11"/>
        <v>61600000</v>
      </c>
      <c r="L21" s="35">
        <f t="shared" si="11"/>
        <v>71500000</v>
      </c>
      <c r="M21" s="35">
        <f t="shared" si="11"/>
        <v>88300000.000000015</v>
      </c>
      <c r="N21" s="35">
        <f t="shared" si="11"/>
        <v>88300000.000000015</v>
      </c>
      <c r="O21" s="35">
        <f t="shared" si="11"/>
        <v>88300000.000000015</v>
      </c>
      <c r="P21" s="35">
        <f t="shared" si="11"/>
        <v>75685714.285714298</v>
      </c>
      <c r="Q21" s="35">
        <f t="shared" si="11"/>
        <v>63071428.571428582</v>
      </c>
      <c r="R21" s="35">
        <f t="shared" si="11"/>
        <v>50457142.857142866</v>
      </c>
      <c r="S21" s="35">
        <f t="shared" si="11"/>
        <v>37842857.142857149</v>
      </c>
      <c r="T21" s="35">
        <f t="shared" si="11"/>
        <v>25228571.428571433</v>
      </c>
      <c r="U21" s="35">
        <f t="shared" si="11"/>
        <v>12614285.714285718</v>
      </c>
      <c r="V21" s="35">
        <f t="shared" si="11"/>
        <v>1.4901161193847656E-8</v>
      </c>
      <c r="W21" s="35">
        <f t="shared" si="11"/>
        <v>1.4901161193847656E-8</v>
      </c>
      <c r="X21" s="35">
        <f t="shared" si="11"/>
        <v>1.4901161193847656E-8</v>
      </c>
      <c r="Y21" s="35">
        <f t="shared" si="11"/>
        <v>1.4901161193847656E-8</v>
      </c>
      <c r="Z21" s="35">
        <f t="shared" si="11"/>
        <v>1.4901161193847656E-8</v>
      </c>
      <c r="AA21" s="35">
        <f t="shared" si="11"/>
        <v>1.4901161193847656E-8</v>
      </c>
      <c r="AB21" s="35">
        <f t="shared" si="11"/>
        <v>1.4901161193847656E-8</v>
      </c>
      <c r="AC21" s="35">
        <f t="shared" si="11"/>
        <v>1.4901161193847656E-8</v>
      </c>
      <c r="AD21" s="35">
        <f t="shared" si="11"/>
        <v>1.4901161193847656E-8</v>
      </c>
      <c r="AE21" s="35">
        <f t="shared" si="11"/>
        <v>1.4901161193847656E-8</v>
      </c>
      <c r="AF21" s="35">
        <f t="shared" si="11"/>
        <v>1.4901161193847656E-8</v>
      </c>
      <c r="AG21" s="35">
        <f t="shared" si="11"/>
        <v>1.4901161193847656E-8</v>
      </c>
      <c r="AH21" s="35">
        <f t="shared" si="11"/>
        <v>1.4901161193847656E-8</v>
      </c>
      <c r="AI21" s="35">
        <f t="shared" si="11"/>
        <v>1.4901161193847656E-8</v>
      </c>
      <c r="AJ21" s="35">
        <f t="shared" si="11"/>
        <v>1.4901161193847656E-8</v>
      </c>
      <c r="AK21" s="35">
        <f t="shared" si="11"/>
        <v>1.4901161193847656E-8</v>
      </c>
      <c r="AL21" s="35">
        <f t="shared" si="11"/>
        <v>1.4901161193847656E-8</v>
      </c>
      <c r="AM21" s="35">
        <f t="shared" si="11"/>
        <v>1.4901161193847656E-8</v>
      </c>
      <c r="AN21" s="35">
        <f t="shared" si="11"/>
        <v>1.4901161193847656E-8</v>
      </c>
      <c r="AO21" s="35">
        <f t="shared" si="11"/>
        <v>1.4901161193847656E-8</v>
      </c>
      <c r="AP21" s="35">
        <f t="shared" si="11"/>
        <v>1.4901161193847656E-8</v>
      </c>
      <c r="AQ21" s="35">
        <f t="shared" si="11"/>
        <v>1.4901161193847656E-8</v>
      </c>
      <c r="AR21" s="35">
        <f t="shared" si="11"/>
        <v>1.4901161193847656E-8</v>
      </c>
      <c r="AS21" s="35">
        <f t="shared" si="11"/>
        <v>1.4901161193847656E-8</v>
      </c>
      <c r="AT21" s="35">
        <f t="shared" si="11"/>
        <v>1.4901161193847656E-8</v>
      </c>
      <c r="AU21" s="35">
        <f t="shared" si="11"/>
        <v>1.4901161193847656E-8</v>
      </c>
      <c r="AV21" s="35">
        <f t="shared" si="11"/>
        <v>1.4901161193847656E-8</v>
      </c>
      <c r="AW21" s="35">
        <f t="shared" si="11"/>
        <v>1.4901161193847656E-8</v>
      </c>
      <c r="AX21" s="35">
        <f t="shared" si="11"/>
        <v>1.4901161193847656E-8</v>
      </c>
      <c r="AY21" s="35">
        <f t="shared" si="11"/>
        <v>1.4901161193847656E-8</v>
      </c>
      <c r="AZ21" s="35">
        <f t="shared" si="11"/>
        <v>1.4901161193847656E-8</v>
      </c>
      <c r="BA21" s="35">
        <f t="shared" si="11"/>
        <v>1.4901161193847656E-8</v>
      </c>
      <c r="BB21" s="35">
        <f t="shared" si="11"/>
        <v>1.4901161193847656E-8</v>
      </c>
      <c r="BC21" s="35">
        <f t="shared" si="11"/>
        <v>1.4901161193847656E-8</v>
      </c>
      <c r="BD21" s="35">
        <f t="shared" si="11"/>
        <v>1.4901161193847656E-8</v>
      </c>
      <c r="BE21" s="35">
        <f t="shared" si="11"/>
        <v>1.4901161193847656E-8</v>
      </c>
      <c r="BF21" s="35">
        <f t="shared" si="11"/>
        <v>1.4901161193847656E-8</v>
      </c>
      <c r="BG21" s="35">
        <f t="shared" si="11"/>
        <v>1.4901161193847656E-8</v>
      </c>
      <c r="BH21" s="35">
        <f t="shared" si="11"/>
        <v>1.4901161193847656E-8</v>
      </c>
      <c r="BI21" s="35">
        <f t="shared" si="11"/>
        <v>1.4901161193847656E-8</v>
      </c>
      <c r="BJ21" s="35">
        <f t="shared" si="11"/>
        <v>1.4901161193847656E-8</v>
      </c>
      <c r="BK21" s="35">
        <f t="shared" si="11"/>
        <v>1.4901161193847656E-8</v>
      </c>
      <c r="BL21" s="35">
        <f t="shared" si="11"/>
        <v>1.4901161193847656E-8</v>
      </c>
      <c r="BM21" s="35">
        <f t="shared" si="11"/>
        <v>1.4901161193847656E-8</v>
      </c>
      <c r="BN21" s="35">
        <f t="shared" si="11"/>
        <v>1.4901161193847656E-8</v>
      </c>
      <c r="BO21" s="35">
        <f t="shared" si="11"/>
        <v>1.4901161193847656E-8</v>
      </c>
      <c r="BP21" s="35">
        <f t="shared" si="11"/>
        <v>1.4901161193847656E-8</v>
      </c>
      <c r="BQ21" s="35">
        <f t="shared" si="11"/>
        <v>1.4901161193847656E-8</v>
      </c>
      <c r="BR21" s="35">
        <f t="shared" ref="BR21:DU21" si="12">BR19+BR20</f>
        <v>1.4901161193847656E-8</v>
      </c>
      <c r="BS21" s="35">
        <f t="shared" si="12"/>
        <v>1.4901161193847656E-8</v>
      </c>
      <c r="BT21" s="35">
        <f t="shared" si="12"/>
        <v>1.4901161193847656E-8</v>
      </c>
      <c r="BU21" s="35">
        <f t="shared" si="12"/>
        <v>1.4901161193847656E-8</v>
      </c>
      <c r="BV21" s="35">
        <f t="shared" si="12"/>
        <v>1.4901161193847656E-8</v>
      </c>
      <c r="BW21" s="35">
        <f t="shared" si="12"/>
        <v>1.4901161193847656E-8</v>
      </c>
      <c r="BX21" s="35">
        <f t="shared" si="12"/>
        <v>1.4901161193847656E-8</v>
      </c>
      <c r="BY21" s="35">
        <f t="shared" si="12"/>
        <v>1.4901161193847656E-8</v>
      </c>
      <c r="BZ21" s="35">
        <f t="shared" si="12"/>
        <v>1.4901161193847656E-8</v>
      </c>
      <c r="CA21" s="35">
        <f t="shared" si="12"/>
        <v>1.4901161193847656E-8</v>
      </c>
      <c r="CB21" s="35">
        <f t="shared" si="12"/>
        <v>1.4901161193847656E-8</v>
      </c>
      <c r="CC21" s="35">
        <f t="shared" si="12"/>
        <v>1.4901161193847656E-8</v>
      </c>
      <c r="CD21" s="35">
        <f t="shared" si="12"/>
        <v>1.4901161193847656E-8</v>
      </c>
      <c r="CE21" s="35">
        <f t="shared" si="12"/>
        <v>1.4901161193847656E-8</v>
      </c>
      <c r="CF21" s="35">
        <f t="shared" si="12"/>
        <v>1.4901161193847656E-8</v>
      </c>
      <c r="CG21" s="35">
        <f t="shared" si="12"/>
        <v>1.4901161193847656E-8</v>
      </c>
      <c r="CH21" s="35">
        <f t="shared" si="12"/>
        <v>1.4901161193847656E-8</v>
      </c>
      <c r="CI21" s="35">
        <f t="shared" si="12"/>
        <v>1.4901161193847656E-8</v>
      </c>
      <c r="CJ21" s="35">
        <f t="shared" si="12"/>
        <v>1.4901161193847656E-8</v>
      </c>
      <c r="CK21" s="35">
        <f t="shared" si="12"/>
        <v>1.4901161193847656E-8</v>
      </c>
      <c r="CL21" s="35">
        <f t="shared" si="12"/>
        <v>1.4901161193847656E-8</v>
      </c>
      <c r="CM21" s="35">
        <f t="shared" si="12"/>
        <v>1.4901161193847656E-8</v>
      </c>
      <c r="CN21" s="35">
        <f t="shared" si="12"/>
        <v>1.4901161193847656E-8</v>
      </c>
      <c r="CO21" s="35">
        <f t="shared" si="12"/>
        <v>1.4901161193847656E-8</v>
      </c>
      <c r="CP21" s="35">
        <f t="shared" si="12"/>
        <v>1.4901161193847656E-8</v>
      </c>
      <c r="CQ21" s="35">
        <f t="shared" si="12"/>
        <v>1.4901161193847656E-8</v>
      </c>
      <c r="CR21" s="35">
        <f t="shared" si="12"/>
        <v>1.4901161193847656E-8</v>
      </c>
      <c r="CS21" s="35">
        <f t="shared" si="12"/>
        <v>1.4901161193847656E-8</v>
      </c>
      <c r="CT21" s="35">
        <f t="shared" si="12"/>
        <v>1.4901161193847656E-8</v>
      </c>
      <c r="CU21" s="35">
        <f t="shared" si="12"/>
        <v>1.4901161193847656E-8</v>
      </c>
      <c r="CV21" s="35">
        <f t="shared" si="12"/>
        <v>1.4901161193847656E-8</v>
      </c>
      <c r="CW21" s="35">
        <f t="shared" si="12"/>
        <v>1.4901161193847656E-8</v>
      </c>
      <c r="CX21" s="35">
        <f t="shared" si="12"/>
        <v>1.4901161193847656E-8</v>
      </c>
      <c r="CY21" s="35">
        <f t="shared" si="12"/>
        <v>1.4901161193847656E-8</v>
      </c>
      <c r="CZ21" s="35">
        <f t="shared" si="12"/>
        <v>1.4901161193847656E-8</v>
      </c>
      <c r="DA21" s="35">
        <f t="shared" si="12"/>
        <v>1.4901161193847656E-8</v>
      </c>
      <c r="DB21" s="35">
        <f t="shared" si="12"/>
        <v>1.4901161193847656E-8</v>
      </c>
      <c r="DC21" s="35">
        <f t="shared" si="12"/>
        <v>1.4901161193847656E-8</v>
      </c>
      <c r="DD21" s="35">
        <f t="shared" si="12"/>
        <v>1.4901161193847656E-8</v>
      </c>
      <c r="DE21" s="35">
        <f t="shared" si="12"/>
        <v>1.4901161193847656E-8</v>
      </c>
      <c r="DF21" s="35">
        <f t="shared" si="12"/>
        <v>1.4901161193847656E-8</v>
      </c>
      <c r="DG21" s="35">
        <f t="shared" si="12"/>
        <v>1.4901161193847656E-8</v>
      </c>
      <c r="DH21" s="35">
        <f t="shared" si="12"/>
        <v>1.4901161193847656E-8</v>
      </c>
      <c r="DI21" s="35">
        <f t="shared" si="12"/>
        <v>1.4901161193847656E-8</v>
      </c>
      <c r="DJ21" s="35">
        <f t="shared" si="12"/>
        <v>1.4901161193847656E-8</v>
      </c>
      <c r="DK21" s="35">
        <f t="shared" si="12"/>
        <v>1.4901161193847656E-8</v>
      </c>
      <c r="DL21" s="35">
        <f t="shared" si="12"/>
        <v>1.4901161193847656E-8</v>
      </c>
      <c r="DM21" s="35">
        <f t="shared" si="12"/>
        <v>1.4901161193847656E-8</v>
      </c>
      <c r="DN21" s="35">
        <f t="shared" si="12"/>
        <v>1.4901161193847656E-8</v>
      </c>
      <c r="DO21" s="35">
        <f t="shared" si="12"/>
        <v>1.4901161193847656E-8</v>
      </c>
      <c r="DP21" s="35">
        <f t="shared" si="12"/>
        <v>1.4901161193847656E-8</v>
      </c>
      <c r="DQ21" s="35">
        <f t="shared" si="12"/>
        <v>1.4901161193847656E-8</v>
      </c>
      <c r="DR21" s="35">
        <f t="shared" si="12"/>
        <v>1.4901161193847656E-8</v>
      </c>
      <c r="DS21" s="35">
        <f t="shared" si="12"/>
        <v>1.4901161193847656E-8</v>
      </c>
      <c r="DT21" s="35">
        <f t="shared" si="12"/>
        <v>1.4901161193847656E-8</v>
      </c>
      <c r="DU21" s="35">
        <f t="shared" si="12"/>
        <v>1.4901161193847656E-8</v>
      </c>
    </row>
    <row r="22" spans="1:125" x14ac:dyDescent="0.25">
      <c r="A22" s="81" t="s">
        <v>161</v>
      </c>
      <c r="B22" s="46"/>
      <c r="C22" s="19"/>
      <c r="D22" s="19">
        <f>D18+D21</f>
        <v>52215440.677966103</v>
      </c>
      <c r="E22" s="19">
        <f t="shared" ref="E22" si="13">E18+E21</f>
        <v>53115440.677966103</v>
      </c>
      <c r="F22" s="19">
        <f t="shared" ref="F22" si="14">F18+F21</f>
        <v>54215440.677966103</v>
      </c>
      <c r="G22" s="19">
        <f t="shared" ref="G22" si="15">G18+G21</f>
        <v>55115440.677966103</v>
      </c>
      <c r="H22" s="19">
        <f t="shared" ref="H22" si="16">H18+H21</f>
        <v>57315440.677966103</v>
      </c>
      <c r="I22" s="19">
        <f t="shared" ref="I22" si="17">I18+I21</f>
        <v>58887274.011299431</v>
      </c>
      <c r="J22" s="19">
        <f t="shared" ref="J22" si="18">J18+J21</f>
        <v>59959107.344632767</v>
      </c>
      <c r="K22" s="19">
        <f t="shared" ref="K22" si="19">K18+K21</f>
        <v>61430940.677966103</v>
      </c>
      <c r="L22" s="19">
        <f t="shared" ref="L22" si="20">L18+L21</f>
        <v>71284449.47951977</v>
      </c>
      <c r="M22" s="19">
        <f t="shared" ref="M22" si="21">M18+M21</f>
        <v>89072501.103766486</v>
      </c>
      <c r="N22" s="19">
        <f t="shared" ref="N22" si="22">N18+N21</f>
        <v>90536063.604708105</v>
      </c>
      <c r="O22" s="19">
        <f t="shared" ref="O22" si="23">O18+O21</f>
        <v>91838335.099293798</v>
      </c>
      <c r="P22" s="19">
        <f t="shared" ref="P22" si="24">P18+P21</f>
        <v>74632159.482936516</v>
      </c>
      <c r="Q22" s="19">
        <f t="shared" ref="Q22" si="25">Q18+Q21</f>
        <v>63395085.354876257</v>
      </c>
      <c r="R22" s="19">
        <f t="shared" ref="R22" si="26">R18+R21</f>
        <v>51876773.16846209</v>
      </c>
      <c r="S22" s="19">
        <f t="shared" ref="S22" si="27">S18+S21</f>
        <v>40827676.028295293</v>
      </c>
      <c r="T22" s="19">
        <f t="shared" ref="T22" si="28">T18+T21</f>
        <v>29676858.94004678</v>
      </c>
      <c r="U22" s="19">
        <f t="shared" ref="U22" si="29">U18+U21</f>
        <v>18207423.946651567</v>
      </c>
      <c r="V22" s="19">
        <f t="shared" ref="V22" si="30">V18+V21</f>
        <v>7096285.20594671</v>
      </c>
      <c r="W22" s="19">
        <f t="shared" ref="W22" si="31">W18+W21</f>
        <v>8700046.7034984995</v>
      </c>
      <c r="X22" s="19">
        <f t="shared" ref="X22" si="32">X18+X21</f>
        <v>10018267.487585129</v>
      </c>
      <c r="Y22" s="19">
        <f t="shared" ref="Y22" si="33">Y18+Y21</f>
        <v>11102118.404345959</v>
      </c>
      <c r="Z22" s="19">
        <f t="shared" ref="Z22" si="34">Z18+Z21</f>
        <v>12704590.301897749</v>
      </c>
      <c r="AA22" s="19">
        <f t="shared" ref="AA22" si="35">AA18+AA21</f>
        <v>14027990.672990028</v>
      </c>
      <c r="AB22" s="19">
        <f t="shared" ref="AB22" si="36">AB18+AB21</f>
        <v>15763924.87110679</v>
      </c>
      <c r="AC22" s="19">
        <f t="shared" ref="AC22" si="37">AC18+AC21</f>
        <v>17516378.355099261</v>
      </c>
      <c r="AD22" s="19">
        <f t="shared" ref="AD22" si="38">AD18+AD21</f>
        <v>18996229.499637868</v>
      </c>
      <c r="AE22" s="19">
        <f t="shared" ref="AE22" si="39">AE18+AE21</f>
        <v>20730874.097754631</v>
      </c>
      <c r="AF22" s="19">
        <f t="shared" ref="AF22" si="40">AF18+AF21</f>
        <v>22482037.981747098</v>
      </c>
      <c r="AG22" s="19">
        <f t="shared" ref="AG22" si="41">AG18+AG21</f>
        <v>23967068.713291354</v>
      </c>
      <c r="AH22" s="19">
        <f t="shared" ref="AH22" si="42">AH18+AH21</f>
        <v>25700423.711408116</v>
      </c>
      <c r="AI22" s="19">
        <f t="shared" ref="AI22" si="43">AI18+AI21</f>
        <v>27450297.995400585</v>
      </c>
      <c r="AJ22" s="19">
        <f t="shared" ref="AJ22" si="44">AJ18+AJ21</f>
        <v>28940508.31395049</v>
      </c>
      <c r="AK22" s="19">
        <f t="shared" ref="AK22" si="45">AK18+AK21</f>
        <v>30170472.017151996</v>
      </c>
      <c r="AL22" s="19">
        <f t="shared" ref="AL22" si="46">AL18+AL21</f>
        <v>31919056.701144464</v>
      </c>
      <c r="AM22" s="19">
        <f t="shared" ref="AM22" si="47">AM18+AM21</f>
        <v>33414446.606700022</v>
      </c>
      <c r="AN22" s="19">
        <f t="shared" ref="AN22" si="48">AN18+AN21</f>
        <v>35304057.150579497</v>
      </c>
      <c r="AO22" s="19">
        <f t="shared" ref="AO22" si="49">AO18+AO21</f>
        <v>37210186.980334677</v>
      </c>
      <c r="AP22" s="19">
        <f t="shared" ref="AP22" si="50">AP18+AP21</f>
        <v>38869591.218658596</v>
      </c>
      <c r="AQ22" s="19">
        <f t="shared" ref="AQ22" si="51">AQ18+AQ21</f>
        <v>40757912.162538074</v>
      </c>
      <c r="AR22" s="19">
        <f t="shared" ref="AR22" si="52">AR18+AR21</f>
        <v>42662752.392293252</v>
      </c>
      <c r="AS22" s="19">
        <f t="shared" ref="AS22" si="53">AS18+AS21</f>
        <v>44327336.217622817</v>
      </c>
      <c r="AT22" s="19">
        <f t="shared" ref="AT22" si="54">AT18+AT21</f>
        <v>46214367.561502293</v>
      </c>
      <c r="AU22" s="19">
        <f t="shared" ref="AU22" si="55">AU18+AU21</f>
        <v>48117918.191257477</v>
      </c>
      <c r="AV22" s="19">
        <f t="shared" ref="AV22" si="56">AV18+AV21</f>
        <v>49787681.603592694</v>
      </c>
      <c r="AW22" s="19">
        <f t="shared" ref="AW22" si="57">AW18+AW21</f>
        <v>51171321.652556911</v>
      </c>
      <c r="AX22" s="19">
        <f t="shared" ref="AX22" si="58">AX18+AX21</f>
        <v>53073582.682312094</v>
      </c>
      <c r="AY22" s="19">
        <f t="shared" ref="AY22" si="59">AY18+AY21</f>
        <v>54748525.681652963</v>
      </c>
      <c r="AZ22" s="19">
        <f t="shared" ref="AZ22" si="60">AZ18+AZ21</f>
        <v>56799754.308583289</v>
      </c>
      <c r="BA22" s="19">
        <f t="shared" ref="BA22" si="61">BA18+BA21</f>
        <v>58867502.221389316</v>
      </c>
      <c r="BB22" s="19">
        <f t="shared" ref="BB22" si="62">BB18+BB21</f>
        <v>60714401.290786684</v>
      </c>
      <c r="BC22" s="19">
        <f t="shared" ref="BC22" si="63">BC18+BC21</f>
        <v>62764340.317717008</v>
      </c>
      <c r="BD22" s="19">
        <f t="shared" ref="BD22" si="64">BD18+BD21</f>
        <v>64830798.630523041</v>
      </c>
      <c r="BE22" s="19">
        <f t="shared" ref="BE22" si="65">BE18+BE21</f>
        <v>66682877.286926061</v>
      </c>
      <c r="BF22" s="19">
        <f t="shared" ref="BF22" si="66">BF18+BF21</f>
        <v>68731526.713856384</v>
      </c>
      <c r="BG22" s="19">
        <f t="shared" ref="BG22" si="67">BG18+BG21</f>
        <v>70796695.426662415</v>
      </c>
      <c r="BH22" s="19">
        <f t="shared" ref="BH22" si="68">BH18+BH21</f>
        <v>72653953.67007108</v>
      </c>
      <c r="BI22" s="19">
        <f t="shared" ref="BI22" si="69">BI18+BI21</f>
        <v>74199211.802086145</v>
      </c>
      <c r="BJ22" s="19">
        <f t="shared" ref="BJ22" si="70">BJ18+BJ21</f>
        <v>76263090.914892167</v>
      </c>
      <c r="BK22" s="19">
        <f t="shared" ref="BK22" si="71">BK18+BK21</f>
        <v>78125528.745306477</v>
      </c>
      <c r="BL22" s="19">
        <f t="shared" ref="BL22" si="72">BL18+BL21</f>
        <v>80346714.279440194</v>
      </c>
      <c r="BM22" s="19">
        <f t="shared" ref="BM22" si="73">BM18+BM21</f>
        <v>82584419.099449605</v>
      </c>
      <c r="BN22" s="19">
        <f t="shared" ref="BN22" si="74">BN18+BN21</f>
        <v>84627151.824072957</v>
      </c>
      <c r="BO22" s="19">
        <f t="shared" ref="BO22" si="75">BO18+BO21</f>
        <v>86847047.758206666</v>
      </c>
      <c r="BP22" s="19">
        <f t="shared" ref="BP22" si="76">BP18+BP21</f>
        <v>89083462.978216082</v>
      </c>
      <c r="BQ22" s="19">
        <f t="shared" ref="BQ22" si="77">BQ18+BQ21</f>
        <v>91131375.289845094</v>
      </c>
      <c r="BR22" s="19">
        <f t="shared" ref="BR22" si="78">BR18+BR21</f>
        <v>93349981.623978809</v>
      </c>
      <c r="BS22" s="19">
        <f t="shared" ref="BS22" si="79">BS18+BS21</f>
        <v>95585107.243988231</v>
      </c>
      <c r="BT22" s="19">
        <f t="shared" ref="BT22" si="80">BT18+BT21</f>
        <v>97638199.142622888</v>
      </c>
      <c r="BU22" s="19">
        <f t="shared" ref="BU22" si="81">BU18+BU21</f>
        <v>99353414.181841344</v>
      </c>
      <c r="BV22" s="19">
        <f t="shared" ref="BV22" si="82">BV18+BV21</f>
        <v>101587250.20185076</v>
      </c>
      <c r="BW22" s="19">
        <f t="shared" ref="BW22" si="83">BW18+BW21</f>
        <v>103645521.68749106</v>
      </c>
      <c r="BX22" s="19">
        <f t="shared" ref="BX22" si="84">BX18+BX21</f>
        <v>106045419.89418833</v>
      </c>
      <c r="BY22" s="19">
        <f t="shared" ref="BY22" si="85">BY18+BY21</f>
        <v>108461837.38676131</v>
      </c>
      <c r="BZ22" s="19">
        <f t="shared" ref="BZ22" si="86">BZ18+BZ21</f>
        <v>110709159.53197081</v>
      </c>
      <c r="CA22" s="19">
        <f t="shared" ref="CA22" si="87">CA18+CA21</f>
        <v>113107768.13866809</v>
      </c>
      <c r="CB22" s="19">
        <f t="shared" ref="CB22" si="88">CB18+CB21</f>
        <v>115522896.03124107</v>
      </c>
      <c r="CC22" s="19">
        <f t="shared" ref="CC22" si="89">CC18+CC21</f>
        <v>117775397.76345624</v>
      </c>
      <c r="CD22" s="19">
        <f t="shared" ref="CD22" si="90">CD18+CD21</f>
        <v>120172716.77015351</v>
      </c>
      <c r="CE22" s="19">
        <f t="shared" ref="CE22" si="91">CE18+CE21</f>
        <v>122586555.06272648</v>
      </c>
      <c r="CF22" s="19">
        <f t="shared" ref="CF22" si="92">CF18+CF21</f>
        <v>124844236.38194729</v>
      </c>
      <c r="CG22" s="19">
        <f t="shared" ref="CG22" si="93">CG18+CG21</f>
        <v>126738164.0937293</v>
      </c>
      <c r="CH22" s="19">
        <f t="shared" ref="CH22" si="94">CH18+CH21</f>
        <v>129150712.78630228</v>
      </c>
      <c r="CI22" s="19">
        <f t="shared" ref="CI22" si="95">CI18+CI21</f>
        <v>131413573.69252874</v>
      </c>
      <c r="CJ22" s="19">
        <f t="shared" ref="CJ22" si="96">CJ18+CJ21</f>
        <v>134001378.12541775</v>
      </c>
      <c r="CK22" s="19">
        <f t="shared" ref="CK22" si="97">CK18+CK21</f>
        <v>136605701.84418249</v>
      </c>
      <c r="CL22" s="19">
        <f t="shared" ref="CL22" si="98">CL18+CL21</f>
        <v>139066806.9636063</v>
      </c>
      <c r="CM22" s="19">
        <f t="shared" ref="CM22" si="99">CM18+CM21</f>
        <v>141653321.79649532</v>
      </c>
      <c r="CN22" s="19">
        <f t="shared" ref="CN22" si="100">CN18+CN21</f>
        <v>144256355.91526002</v>
      </c>
      <c r="CO22" s="19">
        <f t="shared" ref="CO22" si="101">CO18+CO21</f>
        <v>146722640.6216895</v>
      </c>
      <c r="CP22" s="19">
        <f t="shared" ref="CP22" si="102">CP18+CP21</f>
        <v>149307865.8545785</v>
      </c>
      <c r="CQ22" s="19">
        <f t="shared" ref="CQ22" si="103">CQ18+CQ21</f>
        <v>151909610.37334323</v>
      </c>
      <c r="CR22" s="19">
        <f t="shared" ref="CR22" si="104">CR18+CR21</f>
        <v>154381074.66677839</v>
      </c>
      <c r="CS22" s="19">
        <f t="shared" ref="CS22" si="105">CS18+CS21</f>
        <v>156462908.60475212</v>
      </c>
      <c r="CT22" s="19">
        <f t="shared" ref="CT22" si="106">CT18+CT21</f>
        <v>159063363.52351683</v>
      </c>
      <c r="CU22" s="19">
        <f t="shared" ref="CU22" si="107">CU18+CU21</f>
        <v>161540007.40395761</v>
      </c>
      <c r="CV22" s="19">
        <f t="shared" ref="CV22" si="108">CV18+CV21</f>
        <v>164325371.29434794</v>
      </c>
      <c r="CW22" s="19">
        <f t="shared" ref="CW22" si="109">CW18+CW21</f>
        <v>167127254.47061402</v>
      </c>
      <c r="CX22" s="19">
        <f t="shared" ref="CX22" si="110">CX18+CX21</f>
        <v>169811795.79556179</v>
      </c>
      <c r="CY22" s="19">
        <f t="shared" ref="CY22" si="111">CY18+CY21</f>
        <v>172595870.0859521</v>
      </c>
      <c r="CZ22" s="19">
        <f t="shared" ref="CZ22" si="112">CZ18+CZ21</f>
        <v>175396463.66221815</v>
      </c>
      <c r="DA22" s="19">
        <f t="shared" ref="DA22" si="113">DA18+DA21</f>
        <v>178086184.5741716</v>
      </c>
      <c r="DB22" s="19">
        <f t="shared" ref="DB22" si="114">DB18+DB21</f>
        <v>180868969.26456195</v>
      </c>
      <c r="DC22" s="19">
        <f t="shared" ref="DC22" si="115">DC18+DC21</f>
        <v>183668273.24082798</v>
      </c>
      <c r="DD22" s="19">
        <f t="shared" ref="DD22" si="116">DD18+DD21</f>
        <v>186363173.73978704</v>
      </c>
      <c r="DE22" s="19">
        <f t="shared" ref="DE22" si="117">DE18+DE21</f>
        <v>188642567.13526213</v>
      </c>
      <c r="DF22" s="19">
        <f t="shared" ref="DF22" si="118">DF18+DF21</f>
        <v>191440581.51152813</v>
      </c>
      <c r="DG22" s="19">
        <f t="shared" ref="DG22" si="119">DG18+DG21</f>
        <v>194140661.59749287</v>
      </c>
      <c r="DH22" s="19">
        <f t="shared" ref="DH22" si="120">DH18+DH21</f>
        <v>197133720.83825958</v>
      </c>
      <c r="DI22" s="19">
        <f t="shared" ref="DI22" si="121">DI18+DI21</f>
        <v>200143299.36490202</v>
      </c>
      <c r="DJ22" s="19">
        <f t="shared" ref="DJ22" si="122">DJ18+DJ21</f>
        <v>203061412.78824878</v>
      </c>
      <c r="DK22" s="19">
        <f t="shared" ref="DK22" si="123">DK18+DK21</f>
        <v>206053182.42901552</v>
      </c>
      <c r="DL22" s="19">
        <f t="shared" ref="DL22" si="124">DL18+DL21</f>
        <v>209061471.35565794</v>
      </c>
      <c r="DM22" s="19">
        <f t="shared" ref="DM22" si="125">DM18+DM21</f>
        <v>211984764.36601031</v>
      </c>
      <c r="DN22" s="19">
        <f t="shared" ref="DN22" si="126">DN18+DN21</f>
        <v>214975244.40677702</v>
      </c>
      <c r="DO22" s="19">
        <f t="shared" ref="DO22" si="127">DO18+DO21</f>
        <v>217982243.73341948</v>
      </c>
      <c r="DP22" s="19">
        <f t="shared" ref="DP22" si="128">DP18+DP21</f>
        <v>220910716.33077753</v>
      </c>
      <c r="DQ22" s="19">
        <f t="shared" ref="DQ22" si="129">DQ18+DQ21</f>
        <v>223397805.07662898</v>
      </c>
      <c r="DR22" s="19">
        <f t="shared" ref="DR22" si="130">DR18+DR21</f>
        <v>226403514.80327141</v>
      </c>
      <c r="DS22" s="19">
        <f t="shared" ref="DS22" si="131">DS18+DS21</f>
        <v>229337166.98763514</v>
      </c>
      <c r="DT22" s="19">
        <f t="shared" ref="DT22" si="132">DT18+DT21</f>
        <v>232548564.26629704</v>
      </c>
      <c r="DU22" s="19">
        <f t="shared" ref="DU22" si="133">DU18+DU21</f>
        <v>235776480.83083469</v>
      </c>
    </row>
    <row r="23" spans="1:125" ht="25.5" customHeight="1" x14ac:dyDescent="0.25">
      <c r="A23"/>
      <c r="C23" s="12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</row>
    <row r="24" spans="1:125" s="189" customFormat="1" x14ac:dyDescent="0.2">
      <c r="A24" s="187" t="s">
        <v>162</v>
      </c>
      <c r="B24" s="188"/>
      <c r="C24" s="185">
        <f>SUM(D24:DU24)</f>
        <v>1.8034130334854126E-5</v>
      </c>
      <c r="D24" s="186">
        <f>D14-D22</f>
        <v>0</v>
      </c>
      <c r="E24" s="186">
        <f t="shared" ref="E24:BP24" si="134">E14-E22</f>
        <v>0</v>
      </c>
      <c r="F24" s="186">
        <f t="shared" si="134"/>
        <v>0</v>
      </c>
      <c r="G24" s="186">
        <f t="shared" si="134"/>
        <v>0</v>
      </c>
      <c r="H24" s="186">
        <f t="shared" si="134"/>
        <v>0</v>
      </c>
      <c r="I24" s="186">
        <f t="shared" si="134"/>
        <v>0</v>
      </c>
      <c r="J24" s="186">
        <f t="shared" si="134"/>
        <v>0</v>
      </c>
      <c r="K24" s="186">
        <f t="shared" si="134"/>
        <v>0</v>
      </c>
      <c r="L24" s="186">
        <f t="shared" si="134"/>
        <v>0</v>
      </c>
      <c r="M24" s="186">
        <f t="shared" si="134"/>
        <v>0</v>
      </c>
      <c r="N24" s="186">
        <f t="shared" si="134"/>
        <v>0</v>
      </c>
      <c r="O24" s="186">
        <f t="shared" si="134"/>
        <v>0</v>
      </c>
      <c r="P24" s="186">
        <f t="shared" si="134"/>
        <v>0</v>
      </c>
      <c r="Q24" s="186">
        <f t="shared" si="134"/>
        <v>0</v>
      </c>
      <c r="R24" s="186">
        <f t="shared" si="134"/>
        <v>0</v>
      </c>
      <c r="S24" s="186">
        <f t="shared" si="134"/>
        <v>0</v>
      </c>
      <c r="T24" s="186">
        <f t="shared" si="134"/>
        <v>0</v>
      </c>
      <c r="U24" s="186">
        <f t="shared" si="134"/>
        <v>0</v>
      </c>
      <c r="V24" s="186">
        <f t="shared" si="134"/>
        <v>-2.6077032089233398E-8</v>
      </c>
      <c r="W24" s="186">
        <f t="shared" si="134"/>
        <v>-2.4214386940002441E-8</v>
      </c>
      <c r="X24" s="186">
        <f t="shared" si="134"/>
        <v>-2.4214386940002441E-8</v>
      </c>
      <c r="Y24" s="186">
        <f t="shared" si="134"/>
        <v>-2.2351741790771484E-8</v>
      </c>
      <c r="Z24" s="186">
        <f t="shared" si="134"/>
        <v>-2.2351741790771484E-8</v>
      </c>
      <c r="AA24" s="186">
        <f t="shared" si="134"/>
        <v>0</v>
      </c>
      <c r="AB24" s="186">
        <f t="shared" si="134"/>
        <v>0</v>
      </c>
      <c r="AC24" s="186">
        <f t="shared" si="134"/>
        <v>0</v>
      </c>
      <c r="AD24" s="186">
        <f t="shared" si="134"/>
        <v>5.5879354476928711E-8</v>
      </c>
      <c r="AE24" s="186">
        <f t="shared" si="134"/>
        <v>4.8428773880004883E-8</v>
      </c>
      <c r="AF24" s="186">
        <f t="shared" si="134"/>
        <v>0</v>
      </c>
      <c r="AG24" s="186">
        <f t="shared" si="134"/>
        <v>5.2154064178466797E-8</v>
      </c>
      <c r="AH24" s="186">
        <f t="shared" si="134"/>
        <v>8.1956386566162109E-8</v>
      </c>
      <c r="AI24" s="186">
        <f t="shared" si="134"/>
        <v>7.4505805969238281E-8</v>
      </c>
      <c r="AJ24" s="186">
        <f t="shared" si="134"/>
        <v>7.0780515670776367E-8</v>
      </c>
      <c r="AK24" s="186">
        <f t="shared" si="134"/>
        <v>1.3783574104309082E-7</v>
      </c>
      <c r="AL24" s="186">
        <f t="shared" si="134"/>
        <v>1.1548399925231934E-7</v>
      </c>
      <c r="AM24" s="186">
        <f t="shared" si="134"/>
        <v>1.2665987014770508E-7</v>
      </c>
      <c r="AN24" s="186">
        <f t="shared" si="134"/>
        <v>1.1920928955078125E-7</v>
      </c>
      <c r="AO24" s="186">
        <f t="shared" si="134"/>
        <v>1.1175870895385742E-7</v>
      </c>
      <c r="AP24" s="186">
        <f t="shared" si="134"/>
        <v>0</v>
      </c>
      <c r="AQ24" s="186">
        <f t="shared" si="134"/>
        <v>0</v>
      </c>
      <c r="AR24" s="186">
        <f t="shared" si="134"/>
        <v>0</v>
      </c>
      <c r="AS24" s="186">
        <f t="shared" si="134"/>
        <v>0</v>
      </c>
      <c r="AT24" s="186">
        <f t="shared" si="134"/>
        <v>0</v>
      </c>
      <c r="AU24" s="186">
        <f t="shared" si="134"/>
        <v>-6.7055225372314453E-8</v>
      </c>
      <c r="AV24" s="186">
        <f t="shared" si="134"/>
        <v>-6.7055225372314453E-8</v>
      </c>
      <c r="AW24" s="186">
        <f t="shared" si="134"/>
        <v>-7.4505805969238281E-8</v>
      </c>
      <c r="AX24" s="186">
        <f t="shared" si="134"/>
        <v>-9.6857547760009766E-8</v>
      </c>
      <c r="AY24" s="186">
        <f t="shared" si="134"/>
        <v>-1.4901161193847656E-7</v>
      </c>
      <c r="AZ24" s="186">
        <f t="shared" si="134"/>
        <v>-2.6077032089233398E-7</v>
      </c>
      <c r="BA24" s="186">
        <f t="shared" si="134"/>
        <v>-2.6077032089233398E-7</v>
      </c>
      <c r="BB24" s="186">
        <f t="shared" si="134"/>
        <v>-2.5331974029541016E-7</v>
      </c>
      <c r="BC24" s="186">
        <f t="shared" si="134"/>
        <v>-3.7252902984619141E-7</v>
      </c>
      <c r="BD24" s="186">
        <f t="shared" si="134"/>
        <v>-3.7252902984619141E-7</v>
      </c>
      <c r="BE24" s="186">
        <f t="shared" si="134"/>
        <v>-3.7252902984619141E-7</v>
      </c>
      <c r="BF24" s="186">
        <f t="shared" si="134"/>
        <v>-5.5134296417236328E-7</v>
      </c>
      <c r="BG24" s="186">
        <f t="shared" si="134"/>
        <v>-5.3644180297851563E-7</v>
      </c>
      <c r="BH24" s="186">
        <f t="shared" si="134"/>
        <v>-6.5565109252929688E-7</v>
      </c>
      <c r="BI24" s="186">
        <f t="shared" si="134"/>
        <v>-6.8545341491699219E-7</v>
      </c>
      <c r="BJ24" s="186">
        <f t="shared" si="134"/>
        <v>-6.7055225372314453E-7</v>
      </c>
      <c r="BK24" s="186">
        <f t="shared" si="134"/>
        <v>-7.152557373046875E-7</v>
      </c>
      <c r="BL24" s="186">
        <f t="shared" si="134"/>
        <v>-5.6624412536621094E-7</v>
      </c>
      <c r="BM24" s="186">
        <f t="shared" si="134"/>
        <v>-5.6624412536621094E-7</v>
      </c>
      <c r="BN24" s="186">
        <f t="shared" si="134"/>
        <v>-4.3213367462158203E-7</v>
      </c>
      <c r="BO24" s="186">
        <f t="shared" si="134"/>
        <v>-4.6193599700927734E-7</v>
      </c>
      <c r="BP24" s="186">
        <f t="shared" si="134"/>
        <v>-3.2782554626464844E-7</v>
      </c>
      <c r="BQ24" s="186">
        <f t="shared" ref="BQ24:DU24" si="135">BQ14-BQ22</f>
        <v>-3.4272670745849609E-7</v>
      </c>
      <c r="BR24" s="186">
        <f t="shared" si="135"/>
        <v>-1.9371509552001953E-7</v>
      </c>
      <c r="BS24" s="186">
        <f t="shared" si="135"/>
        <v>-1.9371509552001953E-7</v>
      </c>
      <c r="BT24" s="186">
        <f t="shared" si="135"/>
        <v>0</v>
      </c>
      <c r="BU24" s="186">
        <f t="shared" si="135"/>
        <v>0</v>
      </c>
      <c r="BV24" s="186">
        <f t="shared" si="135"/>
        <v>0</v>
      </c>
      <c r="BW24" s="186">
        <f t="shared" si="135"/>
        <v>0</v>
      </c>
      <c r="BX24" s="186">
        <f t="shared" si="135"/>
        <v>0</v>
      </c>
      <c r="BY24" s="186">
        <f t="shared" si="135"/>
        <v>0</v>
      </c>
      <c r="BZ24" s="186">
        <f t="shared" si="135"/>
        <v>0</v>
      </c>
      <c r="CA24" s="186">
        <f t="shared" si="135"/>
        <v>0</v>
      </c>
      <c r="CB24" s="186">
        <f t="shared" si="135"/>
        <v>1.1920928955078125E-7</v>
      </c>
      <c r="CC24" s="186">
        <f t="shared" si="135"/>
        <v>1.3411045074462891E-7</v>
      </c>
      <c r="CD24" s="186">
        <f t="shared" si="135"/>
        <v>1.9371509552001953E-7</v>
      </c>
      <c r="CE24" s="186">
        <f t="shared" si="135"/>
        <v>2.2351741790771484E-7</v>
      </c>
      <c r="CF24" s="186">
        <f t="shared" si="135"/>
        <v>2.384185791015625E-7</v>
      </c>
      <c r="CG24" s="186">
        <f t="shared" si="135"/>
        <v>2.5331974029541016E-7</v>
      </c>
      <c r="CH24" s="186">
        <f t="shared" si="135"/>
        <v>2.6822090148925781E-7</v>
      </c>
      <c r="CI24" s="186">
        <f t="shared" si="135"/>
        <v>1.6391277313232422E-7</v>
      </c>
      <c r="CJ24" s="186">
        <f t="shared" si="135"/>
        <v>1.3411045074462891E-7</v>
      </c>
      <c r="CK24" s="186">
        <f t="shared" si="135"/>
        <v>0</v>
      </c>
      <c r="CL24" s="186">
        <f t="shared" si="135"/>
        <v>0</v>
      </c>
      <c r="CM24" s="186">
        <f t="shared" si="135"/>
        <v>4.76837158203125E-7</v>
      </c>
      <c r="CN24" s="186">
        <f t="shared" si="135"/>
        <v>5.3644180297851563E-7</v>
      </c>
      <c r="CO24" s="186">
        <f t="shared" si="135"/>
        <v>5.6624412536621094E-7</v>
      </c>
      <c r="CP24" s="186">
        <f t="shared" si="135"/>
        <v>5.6624412536621094E-7</v>
      </c>
      <c r="CQ24" s="186">
        <f t="shared" si="135"/>
        <v>5.6624412536621094E-7</v>
      </c>
      <c r="CR24" s="186">
        <f t="shared" si="135"/>
        <v>5.9604644775390625E-7</v>
      </c>
      <c r="CS24" s="186">
        <f t="shared" si="135"/>
        <v>6.5565109252929688E-7</v>
      </c>
      <c r="CT24" s="186">
        <f t="shared" si="135"/>
        <v>7.152557373046875E-7</v>
      </c>
      <c r="CU24" s="278">
        <f t="shared" si="135"/>
        <v>8.0466270446777344E-7</v>
      </c>
      <c r="CV24" s="186">
        <f t="shared" si="135"/>
        <v>8.9406967163085938E-7</v>
      </c>
      <c r="CW24" s="186">
        <f t="shared" si="135"/>
        <v>8.0466270446777344E-7</v>
      </c>
      <c r="CX24" s="186">
        <f t="shared" si="135"/>
        <v>8.0466270446777344E-7</v>
      </c>
      <c r="CY24" s="186">
        <f t="shared" si="135"/>
        <v>8.3446502685546875E-7</v>
      </c>
      <c r="CZ24" s="186">
        <f t="shared" si="135"/>
        <v>7.7486038208007813E-7</v>
      </c>
      <c r="DA24" s="186">
        <f t="shared" si="135"/>
        <v>7.4505805969238281E-7</v>
      </c>
      <c r="DB24" s="186">
        <f t="shared" si="135"/>
        <v>7.152557373046875E-7</v>
      </c>
      <c r="DC24" s="186">
        <f t="shared" si="135"/>
        <v>5.0663948059082031E-7</v>
      </c>
      <c r="DD24" s="186">
        <f t="shared" si="135"/>
        <v>4.76837158203125E-7</v>
      </c>
      <c r="DE24" s="186">
        <f t="shared" si="135"/>
        <v>4.76837158203125E-7</v>
      </c>
      <c r="DF24" s="186">
        <f t="shared" si="135"/>
        <v>5.0663948059082031E-7</v>
      </c>
      <c r="DG24" s="186">
        <f t="shared" si="135"/>
        <v>2.9802322387695313E-7</v>
      </c>
      <c r="DH24" s="186">
        <f t="shared" si="135"/>
        <v>5.3644180297851563E-7</v>
      </c>
      <c r="DI24" s="186">
        <f t="shared" si="135"/>
        <v>5.0663948059082031E-7</v>
      </c>
      <c r="DJ24" s="186">
        <f t="shared" si="135"/>
        <v>4.76837158203125E-7</v>
      </c>
      <c r="DK24" s="186">
        <f t="shared" si="135"/>
        <v>4.4703483581542969E-7</v>
      </c>
      <c r="DL24" s="186">
        <f t="shared" si="135"/>
        <v>7.152557373046875E-7</v>
      </c>
      <c r="DM24" s="186">
        <f t="shared" si="135"/>
        <v>7.152557373046875E-7</v>
      </c>
      <c r="DN24" s="186">
        <f t="shared" si="135"/>
        <v>6.8545341491699219E-7</v>
      </c>
      <c r="DO24" s="186">
        <f t="shared" si="135"/>
        <v>8.9406967163085938E-7</v>
      </c>
      <c r="DP24" s="186">
        <f t="shared" si="135"/>
        <v>8.3446502685546875E-7</v>
      </c>
      <c r="DQ24" s="186">
        <f t="shared" si="135"/>
        <v>8.6426734924316406E-7</v>
      </c>
      <c r="DR24" s="186">
        <f t="shared" si="135"/>
        <v>1.0728836059570313E-6</v>
      </c>
      <c r="DS24" s="186">
        <f t="shared" si="135"/>
        <v>1.1026859283447266E-6</v>
      </c>
      <c r="DT24" s="186">
        <f t="shared" si="135"/>
        <v>1.1324882507324219E-6</v>
      </c>
      <c r="DU24" s="186">
        <f t="shared" si="135"/>
        <v>1.3709068298339844E-6</v>
      </c>
    </row>
    <row r="25" spans="1:125" x14ac:dyDescent="0.25"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</row>
    <row r="26" spans="1:125" x14ac:dyDescent="0.25"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</row>
    <row r="27" spans="1:125" x14ac:dyDescent="0.25"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</row>
    <row r="28" spans="1:125" x14ac:dyDescent="0.25"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</row>
    <row r="29" spans="1:125" x14ac:dyDescent="0.25">
      <c r="C29" s="12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</row>
    <row r="30" spans="1:125" x14ac:dyDescent="0.25">
      <c r="C30" s="12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</row>
    <row r="31" spans="1:125" x14ac:dyDescent="0.25">
      <c r="C31" s="1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</row>
    <row r="32" spans="1:125" x14ac:dyDescent="0.25"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</row>
    <row r="33" spans="3:63" x14ac:dyDescent="0.25"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</row>
    <row r="34" spans="3:63" x14ac:dyDescent="0.25"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</row>
    <row r="35" spans="3:63" x14ac:dyDescent="0.25">
      <c r="C35" s="1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</row>
    <row r="36" spans="3:63" x14ac:dyDescent="0.25"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</row>
    <row r="37" spans="3:63" x14ac:dyDescent="0.25"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</row>
    <row r="38" spans="3:63" x14ac:dyDescent="0.25"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3:63" x14ac:dyDescent="0.25">
      <c r="C39" s="12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</row>
    <row r="40" spans="3:63" x14ac:dyDescent="0.25"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</row>
    <row r="41" spans="3:63" x14ac:dyDescent="0.25"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</row>
    <row r="42" spans="3:63" x14ac:dyDescent="0.25"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</row>
    <row r="43" spans="3:63" x14ac:dyDescent="0.25"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</row>
    <row r="44" spans="3:63" x14ac:dyDescent="0.25"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</row>
    <row r="45" spans="3:63" x14ac:dyDescent="0.25"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</row>
    <row r="46" spans="3:63" x14ac:dyDescent="0.25">
      <c r="C46" s="12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3:63" x14ac:dyDescent="0.25"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3:63" x14ac:dyDescent="0.25">
      <c r="C48" s="1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3:63" x14ac:dyDescent="0.25"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3:63" x14ac:dyDescent="0.25">
      <c r="C50" s="1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3:63" x14ac:dyDescent="0.25"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3:63" x14ac:dyDescent="0.25"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3:63" x14ac:dyDescent="0.25"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3:63" x14ac:dyDescent="0.25"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3:63" x14ac:dyDescent="0.25">
      <c r="C55" s="1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3:63" x14ac:dyDescent="0.25"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3:63" x14ac:dyDescent="0.25">
      <c r="C57" s="1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3:63" x14ac:dyDescent="0.25"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3:63" x14ac:dyDescent="0.25">
      <c r="C59" s="1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</row>
    <row r="60" spans="3:63" x14ac:dyDescent="0.25"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3:63" x14ac:dyDescent="0.25"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</row>
    <row r="62" spans="3:63" x14ac:dyDescent="0.25"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</row>
    <row r="63" spans="3:63" x14ac:dyDescent="0.25">
      <c r="C63" s="12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</row>
    <row r="64" spans="3:63" x14ac:dyDescent="0.25"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</row>
    <row r="65" spans="3:63" x14ac:dyDescent="0.25"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</row>
    <row r="66" spans="3:63" x14ac:dyDescent="0.25">
      <c r="C66" s="1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3:63" x14ac:dyDescent="0.25"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</row>
    <row r="68" spans="3:63" x14ac:dyDescent="0.25"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</row>
    <row r="69" spans="3:63" x14ac:dyDescent="0.25"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</row>
    <row r="70" spans="3:63" x14ac:dyDescent="0.25"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</row>
    <row r="71" spans="3:63" x14ac:dyDescent="0.25"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3:63" x14ac:dyDescent="0.25"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</row>
    <row r="73" spans="3:63" x14ac:dyDescent="0.25">
      <c r="C73" s="1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</row>
    <row r="74" spans="3:63" x14ac:dyDescent="0.25"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</row>
    <row r="75" spans="3:63" x14ac:dyDescent="0.25"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</row>
    <row r="76" spans="3:63" x14ac:dyDescent="0.25"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3:63" x14ac:dyDescent="0.25">
      <c r="C77" s="12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</row>
    <row r="78" spans="3:63" x14ac:dyDescent="0.25"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</row>
    <row r="79" spans="3:63" x14ac:dyDescent="0.25">
      <c r="C79" s="12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</row>
    <row r="80" spans="3:63" x14ac:dyDescent="0.25"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</row>
    <row r="81" spans="3:63" x14ac:dyDescent="0.25"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</row>
    <row r="82" spans="3:63" x14ac:dyDescent="0.25">
      <c r="C82" s="12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</row>
    <row r="83" spans="3:63" x14ac:dyDescent="0.25"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</row>
    <row r="84" spans="3:63" x14ac:dyDescent="0.25"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</row>
    <row r="85" spans="3:63" x14ac:dyDescent="0.25"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</row>
    <row r="86" spans="3:63" x14ac:dyDescent="0.25">
      <c r="C86" s="12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</row>
    <row r="87" spans="3:63" x14ac:dyDescent="0.25"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</row>
    <row r="88" spans="3:63" x14ac:dyDescent="0.25"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</row>
    <row r="89" spans="3:63" x14ac:dyDescent="0.25"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</row>
    <row r="90" spans="3:63" x14ac:dyDescent="0.25">
      <c r="C90" s="1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</row>
    <row r="91" spans="3:63" x14ac:dyDescent="0.25"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</row>
    <row r="92" spans="3:63" x14ac:dyDescent="0.25"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</row>
    <row r="93" spans="3:63" x14ac:dyDescent="0.25"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</row>
    <row r="94" spans="3:63" x14ac:dyDescent="0.25"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</row>
    <row r="95" spans="3:63" x14ac:dyDescent="0.25"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</row>
    <row r="96" spans="3:63" x14ac:dyDescent="0.25"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</row>
    <row r="97" spans="3:63" x14ac:dyDescent="0.25"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</row>
    <row r="98" spans="3:63" x14ac:dyDescent="0.25"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</row>
    <row r="99" spans="3:63" x14ac:dyDescent="0.25"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3:63" x14ac:dyDescent="0.25"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3:63" x14ac:dyDescent="0.25"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</row>
    <row r="102" spans="3:63" x14ac:dyDescent="0.25"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</row>
    <row r="103" spans="3:63" x14ac:dyDescent="0.25"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3:63" x14ac:dyDescent="0.25"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</row>
    <row r="105" spans="3:63" x14ac:dyDescent="0.25"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</row>
    <row r="106" spans="3:63" x14ac:dyDescent="0.25"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</row>
    <row r="107" spans="3:63" x14ac:dyDescent="0.25">
      <c r="C107" s="1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</row>
    <row r="108" spans="3:63" x14ac:dyDescent="0.25"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</row>
    <row r="109" spans="3:63" x14ac:dyDescent="0.25"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3:63" x14ac:dyDescent="0.25"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</row>
    <row r="111" spans="3:63" x14ac:dyDescent="0.25"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</row>
    <row r="112" spans="3:63" x14ac:dyDescent="0.25"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</row>
    <row r="113" spans="3:63" x14ac:dyDescent="0.25"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</row>
    <row r="114" spans="3:63" x14ac:dyDescent="0.25"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</row>
    <row r="115" spans="3:63" x14ac:dyDescent="0.25"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</row>
    <row r="116" spans="3:63" x14ac:dyDescent="0.25"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</row>
    <row r="117" spans="3:63" x14ac:dyDescent="0.25"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</row>
    <row r="118" spans="3:63" x14ac:dyDescent="0.25">
      <c r="C118" s="12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</row>
    <row r="119" spans="3:63" x14ac:dyDescent="0.25">
      <c r="C119" s="1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</row>
    <row r="120" spans="3:63" x14ac:dyDescent="0.25"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3:63" x14ac:dyDescent="0.25"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3:63" x14ac:dyDescent="0.25"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</row>
    <row r="123" spans="3:63" x14ac:dyDescent="0.25"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3:63" x14ac:dyDescent="0.25"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3:63" x14ac:dyDescent="0.25"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</row>
    <row r="126" spans="3:63" x14ac:dyDescent="0.25"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</row>
    <row r="127" spans="3:63" x14ac:dyDescent="0.25"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</row>
    <row r="128" spans="3:63" x14ac:dyDescent="0.25"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3:63" x14ac:dyDescent="0.25"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3:63" x14ac:dyDescent="0.25"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</row>
    <row r="131" spans="3:63" x14ac:dyDescent="0.25"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3:63" x14ac:dyDescent="0.25"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3:63" x14ac:dyDescent="0.25"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3:63" x14ac:dyDescent="0.25"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3:63" x14ac:dyDescent="0.25"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</row>
    <row r="136" spans="3:63" x14ac:dyDescent="0.25"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</row>
    <row r="137" spans="3:63" x14ac:dyDescent="0.25">
      <c r="C137" s="1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</row>
    <row r="138" spans="3:63" x14ac:dyDescent="0.25"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3:63" x14ac:dyDescent="0.25"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3:63" x14ac:dyDescent="0.25"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</row>
    <row r="141" spans="3:63" x14ac:dyDescent="0.25"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</row>
    <row r="142" spans="3:63" x14ac:dyDescent="0.25"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</row>
    <row r="143" spans="3:63" x14ac:dyDescent="0.25"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</row>
    <row r="144" spans="3:63" x14ac:dyDescent="0.25"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</row>
    <row r="145" spans="3:63" x14ac:dyDescent="0.25"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</row>
    <row r="146" spans="3:63" x14ac:dyDescent="0.25">
      <c r="C146" s="1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</row>
    <row r="147" spans="3:63" x14ac:dyDescent="0.25">
      <c r="C147" s="1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</row>
    <row r="148" spans="3:63" x14ac:dyDescent="0.25"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</row>
    <row r="149" spans="3:63" x14ac:dyDescent="0.25"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3:63" x14ac:dyDescent="0.25">
      <c r="C150" s="12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</row>
    <row r="151" spans="3:63" x14ac:dyDescent="0.25"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3:63" x14ac:dyDescent="0.25"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</row>
    <row r="153" spans="3:63" x14ac:dyDescent="0.25"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</row>
    <row r="154" spans="3:63" x14ac:dyDescent="0.25"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</row>
    <row r="155" spans="3:63" x14ac:dyDescent="0.25"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</row>
    <row r="156" spans="3:63" x14ac:dyDescent="0.25"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</row>
    <row r="157" spans="3:63" x14ac:dyDescent="0.25">
      <c r="C157" s="1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</row>
    <row r="158" spans="3:63" x14ac:dyDescent="0.25"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</row>
    <row r="159" spans="3:63" x14ac:dyDescent="0.25">
      <c r="C159" s="1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</row>
    <row r="160" spans="3:63" x14ac:dyDescent="0.25"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</row>
    <row r="161" spans="3:63" x14ac:dyDescent="0.25"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</row>
    <row r="162" spans="3:63" x14ac:dyDescent="0.25"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</row>
    <row r="163" spans="3:63" x14ac:dyDescent="0.25"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</row>
    <row r="164" spans="3:63" x14ac:dyDescent="0.25"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</row>
    <row r="165" spans="3:63" x14ac:dyDescent="0.25"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</row>
    <row r="166" spans="3:63" x14ac:dyDescent="0.25"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</row>
    <row r="167" spans="3:63" x14ac:dyDescent="0.25">
      <c r="C167" s="1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</row>
    <row r="168" spans="3:63" x14ac:dyDescent="0.25">
      <c r="C168" s="1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</row>
    <row r="169" spans="3:63" x14ac:dyDescent="0.25"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3:63" x14ac:dyDescent="0.25"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3:63" x14ac:dyDescent="0.25"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3:63" x14ac:dyDescent="0.25"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3:63" x14ac:dyDescent="0.25"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3:63" x14ac:dyDescent="0.25"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3:63" x14ac:dyDescent="0.25"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3:63" x14ac:dyDescent="0.25"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3:63" x14ac:dyDescent="0.25"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3:63" x14ac:dyDescent="0.25"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3:63" x14ac:dyDescent="0.25"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3:63" x14ac:dyDescent="0.25"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3:63" x14ac:dyDescent="0.25"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3:63" x14ac:dyDescent="0.25"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3:63" x14ac:dyDescent="0.25"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3:63" x14ac:dyDescent="0.25"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3:63" x14ac:dyDescent="0.25"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3:63" x14ac:dyDescent="0.25"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3:63" x14ac:dyDescent="0.25"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3:63" x14ac:dyDescent="0.25"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3:63" x14ac:dyDescent="0.25"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3:63" x14ac:dyDescent="0.25"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3:63" x14ac:dyDescent="0.25"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3:63" x14ac:dyDescent="0.25"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3:63" x14ac:dyDescent="0.25"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3:63" x14ac:dyDescent="0.25"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3:63" x14ac:dyDescent="0.25"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3:63" x14ac:dyDescent="0.25"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3:63" x14ac:dyDescent="0.25"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3:63" x14ac:dyDescent="0.25"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3:63" x14ac:dyDescent="0.25"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3:63" x14ac:dyDescent="0.25"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3:63" x14ac:dyDescent="0.25"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3:63" x14ac:dyDescent="0.25"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3:63" x14ac:dyDescent="0.25"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3:63" x14ac:dyDescent="0.25"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3:63" x14ac:dyDescent="0.25"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3:63" x14ac:dyDescent="0.25"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3:63" x14ac:dyDescent="0.25"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3:63" x14ac:dyDescent="0.25"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3:63" x14ac:dyDescent="0.25"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3:63" x14ac:dyDescent="0.25"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3:63" x14ac:dyDescent="0.25"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3:63" x14ac:dyDescent="0.25"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3:63" x14ac:dyDescent="0.25"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3:63" x14ac:dyDescent="0.25"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3:63" x14ac:dyDescent="0.25"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3:63" x14ac:dyDescent="0.25"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3:63" x14ac:dyDescent="0.25"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3:63" x14ac:dyDescent="0.25"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3:63" x14ac:dyDescent="0.25"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3:63" x14ac:dyDescent="0.25"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3:63" x14ac:dyDescent="0.25"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3:63" x14ac:dyDescent="0.25"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3:63" x14ac:dyDescent="0.25"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3:63" x14ac:dyDescent="0.25"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3:63" x14ac:dyDescent="0.25"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3:63" x14ac:dyDescent="0.25"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3:63" x14ac:dyDescent="0.25"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3:63" x14ac:dyDescent="0.25"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3:63" x14ac:dyDescent="0.25"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3:63" x14ac:dyDescent="0.25"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3:63" x14ac:dyDescent="0.25"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3:63" x14ac:dyDescent="0.25"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3:63" x14ac:dyDescent="0.25"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3:63" x14ac:dyDescent="0.25"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3:63" x14ac:dyDescent="0.25"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3:63" x14ac:dyDescent="0.25"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3:63" x14ac:dyDescent="0.25"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3:63" x14ac:dyDescent="0.25"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3:63" x14ac:dyDescent="0.25"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3:63" x14ac:dyDescent="0.25"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3:63" x14ac:dyDescent="0.25"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3:63" x14ac:dyDescent="0.25"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3:63" x14ac:dyDescent="0.25"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3:63" x14ac:dyDescent="0.25"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3:63" x14ac:dyDescent="0.25"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3:63" x14ac:dyDescent="0.25"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3:63" x14ac:dyDescent="0.25"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3:63" x14ac:dyDescent="0.25"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3:63" x14ac:dyDescent="0.25"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3:63" x14ac:dyDescent="0.25"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3:63" x14ac:dyDescent="0.25"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3:63" x14ac:dyDescent="0.25"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3:63" x14ac:dyDescent="0.25"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3:63" x14ac:dyDescent="0.25"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3:63" x14ac:dyDescent="0.25"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3:63" x14ac:dyDescent="0.25"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3:63" x14ac:dyDescent="0.25"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3:63" x14ac:dyDescent="0.25"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3:63" x14ac:dyDescent="0.25"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3:63" x14ac:dyDescent="0.25"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3:63" x14ac:dyDescent="0.25"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3:63" x14ac:dyDescent="0.25"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3:63" x14ac:dyDescent="0.25"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3:63" x14ac:dyDescent="0.25"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3:63" x14ac:dyDescent="0.25"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3:63" x14ac:dyDescent="0.25"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3:63" x14ac:dyDescent="0.25"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3:63" x14ac:dyDescent="0.25"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3:63" x14ac:dyDescent="0.25"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3:63" x14ac:dyDescent="0.25"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3:63" x14ac:dyDescent="0.25"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3:63" x14ac:dyDescent="0.25"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3:63" x14ac:dyDescent="0.25"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3:63" x14ac:dyDescent="0.25"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3:63" x14ac:dyDescent="0.25"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3:63" x14ac:dyDescent="0.25"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3:63" x14ac:dyDescent="0.25"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3:63" x14ac:dyDescent="0.25"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3:63" x14ac:dyDescent="0.25"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3:63" x14ac:dyDescent="0.25"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3:63" x14ac:dyDescent="0.25"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3:63" x14ac:dyDescent="0.25"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3:63" x14ac:dyDescent="0.25"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3:63" x14ac:dyDescent="0.25"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3:63" x14ac:dyDescent="0.25"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3:63" x14ac:dyDescent="0.25"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3:63" x14ac:dyDescent="0.25"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3:63" x14ac:dyDescent="0.25"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3:63" x14ac:dyDescent="0.25"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3:63" x14ac:dyDescent="0.25"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3:63" x14ac:dyDescent="0.25"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3:63" x14ac:dyDescent="0.25"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3:63" x14ac:dyDescent="0.25"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3:63" x14ac:dyDescent="0.25"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3:63" x14ac:dyDescent="0.25"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3:63" x14ac:dyDescent="0.25"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3:63" x14ac:dyDescent="0.25"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3:63" x14ac:dyDescent="0.25"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3:63" x14ac:dyDescent="0.25"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3:63" x14ac:dyDescent="0.25"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3:63" x14ac:dyDescent="0.25"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3:63" x14ac:dyDescent="0.25"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3:63" x14ac:dyDescent="0.25"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3:63" x14ac:dyDescent="0.25"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3:63" x14ac:dyDescent="0.25"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3:63" x14ac:dyDescent="0.25"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3:63" x14ac:dyDescent="0.25"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3:63" x14ac:dyDescent="0.25"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3:63" x14ac:dyDescent="0.25"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3:63" x14ac:dyDescent="0.25"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3:63" x14ac:dyDescent="0.25"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3:63" x14ac:dyDescent="0.25"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3:63" x14ac:dyDescent="0.25"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3:63" x14ac:dyDescent="0.25"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3:63" x14ac:dyDescent="0.25"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3:63" x14ac:dyDescent="0.25"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3:63" x14ac:dyDescent="0.25"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3:63" x14ac:dyDescent="0.25"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3:63" x14ac:dyDescent="0.25"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3:63" x14ac:dyDescent="0.25"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3:63" x14ac:dyDescent="0.25"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3:63" x14ac:dyDescent="0.25"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3:63" x14ac:dyDescent="0.25"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3:63" x14ac:dyDescent="0.25"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3:63" x14ac:dyDescent="0.25"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3:63" x14ac:dyDescent="0.25"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3:63" x14ac:dyDescent="0.25"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3:63" x14ac:dyDescent="0.25"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3:63" x14ac:dyDescent="0.25"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3:63" x14ac:dyDescent="0.25"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3:63" x14ac:dyDescent="0.25"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3:63" x14ac:dyDescent="0.25"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3:63" x14ac:dyDescent="0.25"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3:63" x14ac:dyDescent="0.25"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3:63" x14ac:dyDescent="0.25"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3:63" x14ac:dyDescent="0.25"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3:63" x14ac:dyDescent="0.25"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3:63" x14ac:dyDescent="0.25"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3:63" x14ac:dyDescent="0.25"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3:63" x14ac:dyDescent="0.25"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3:63" x14ac:dyDescent="0.25"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3:63" x14ac:dyDescent="0.25"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3:63" x14ac:dyDescent="0.25"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3:63" x14ac:dyDescent="0.25"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3:63" x14ac:dyDescent="0.25"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3:63" x14ac:dyDescent="0.25"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3:63" x14ac:dyDescent="0.25"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3:63" x14ac:dyDescent="0.25"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3:63" x14ac:dyDescent="0.25"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3:63" x14ac:dyDescent="0.25"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3:63" x14ac:dyDescent="0.25"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3:63" x14ac:dyDescent="0.25"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3:63" x14ac:dyDescent="0.25"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3:63" x14ac:dyDescent="0.25"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3:63" x14ac:dyDescent="0.25"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3:63" x14ac:dyDescent="0.25"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3:63" x14ac:dyDescent="0.25"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3:63" x14ac:dyDescent="0.25"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3:63" x14ac:dyDescent="0.25"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3:63" x14ac:dyDescent="0.25"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3:63" x14ac:dyDescent="0.25"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3:63" x14ac:dyDescent="0.25"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3:63" x14ac:dyDescent="0.25"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3:63" x14ac:dyDescent="0.25"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3:63" x14ac:dyDescent="0.25"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3:63" x14ac:dyDescent="0.25"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3:63" x14ac:dyDescent="0.25"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3:63" x14ac:dyDescent="0.25"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3:63" x14ac:dyDescent="0.25"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3:63" x14ac:dyDescent="0.25"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3:63" x14ac:dyDescent="0.25"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3:63" x14ac:dyDescent="0.25"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3:63" x14ac:dyDescent="0.25"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3:63" x14ac:dyDescent="0.25"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3:63" x14ac:dyDescent="0.25"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3:63" x14ac:dyDescent="0.25"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3:63" x14ac:dyDescent="0.25"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3:63" x14ac:dyDescent="0.25"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3:63" x14ac:dyDescent="0.25"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3:63" x14ac:dyDescent="0.25"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3:63" x14ac:dyDescent="0.25"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3:63" x14ac:dyDescent="0.25"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3:63" x14ac:dyDescent="0.25"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3:63" x14ac:dyDescent="0.25"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3:63" x14ac:dyDescent="0.25"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3:63" x14ac:dyDescent="0.25"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3:63" x14ac:dyDescent="0.25"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3:63" x14ac:dyDescent="0.25"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3:63" x14ac:dyDescent="0.25"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3:63" x14ac:dyDescent="0.25"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3:63" x14ac:dyDescent="0.25"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3:63" x14ac:dyDescent="0.25"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3:63" x14ac:dyDescent="0.25"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3:63" x14ac:dyDescent="0.25"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3:63" x14ac:dyDescent="0.25"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3:63" x14ac:dyDescent="0.25"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3:63" x14ac:dyDescent="0.25"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3:63" x14ac:dyDescent="0.25"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3:63" x14ac:dyDescent="0.25"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3:63" x14ac:dyDescent="0.25"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3:63" x14ac:dyDescent="0.25"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3:63" x14ac:dyDescent="0.25"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3:63" x14ac:dyDescent="0.25"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3:63" x14ac:dyDescent="0.25"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3:63" x14ac:dyDescent="0.25"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3:63" x14ac:dyDescent="0.25"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3:63" x14ac:dyDescent="0.25"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3:63" x14ac:dyDescent="0.25"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3:63" x14ac:dyDescent="0.25"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3:63" x14ac:dyDescent="0.25"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3:63" x14ac:dyDescent="0.25"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3:63" x14ac:dyDescent="0.25"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3:63" x14ac:dyDescent="0.25"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3:63" x14ac:dyDescent="0.25"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3:63" x14ac:dyDescent="0.25"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3:63" x14ac:dyDescent="0.25"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3:63" x14ac:dyDescent="0.25"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3:63" x14ac:dyDescent="0.25"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3:63" x14ac:dyDescent="0.25"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3:63" x14ac:dyDescent="0.25"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3:63" x14ac:dyDescent="0.25"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3:63" x14ac:dyDescent="0.25"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3:63" x14ac:dyDescent="0.25"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3:63" x14ac:dyDescent="0.25"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3:63" x14ac:dyDescent="0.25"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3:63" x14ac:dyDescent="0.25"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3:63" x14ac:dyDescent="0.25"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3:63" x14ac:dyDescent="0.25"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3:63" x14ac:dyDescent="0.25"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3:63" x14ac:dyDescent="0.25"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3:63" x14ac:dyDescent="0.25"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3:63" x14ac:dyDescent="0.25"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3:63" x14ac:dyDescent="0.25"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3:63" x14ac:dyDescent="0.25"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3:63" x14ac:dyDescent="0.25"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3:63" x14ac:dyDescent="0.25"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3:63" x14ac:dyDescent="0.25"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3:63" x14ac:dyDescent="0.25"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3:63" x14ac:dyDescent="0.25"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3:63" x14ac:dyDescent="0.25"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3:63" x14ac:dyDescent="0.25"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3:63" x14ac:dyDescent="0.25"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3:63" x14ac:dyDescent="0.25"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3:63" x14ac:dyDescent="0.25"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3:63" x14ac:dyDescent="0.25"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3:63" x14ac:dyDescent="0.25"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3:63" x14ac:dyDescent="0.25"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3:63" x14ac:dyDescent="0.25"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3:63" x14ac:dyDescent="0.25"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3:63" x14ac:dyDescent="0.25"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3:63" x14ac:dyDescent="0.25"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3:63" x14ac:dyDescent="0.25"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3:63" x14ac:dyDescent="0.25"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3:63" x14ac:dyDescent="0.25"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3:63" x14ac:dyDescent="0.25"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3:63" x14ac:dyDescent="0.25"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3:63" x14ac:dyDescent="0.25"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3:63" x14ac:dyDescent="0.25"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3:63" x14ac:dyDescent="0.25"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3:63" x14ac:dyDescent="0.25"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3:63" x14ac:dyDescent="0.25"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3:63" x14ac:dyDescent="0.25"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3:63" x14ac:dyDescent="0.25"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3:63" x14ac:dyDescent="0.25"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3:63" x14ac:dyDescent="0.25"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3:63" x14ac:dyDescent="0.25"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3:63" x14ac:dyDescent="0.25"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3:63" x14ac:dyDescent="0.25"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3:63" x14ac:dyDescent="0.25"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3:63" x14ac:dyDescent="0.25"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3:63" x14ac:dyDescent="0.25"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3:63" x14ac:dyDescent="0.25"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3:63" x14ac:dyDescent="0.25"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3:63" x14ac:dyDescent="0.25"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3:63" x14ac:dyDescent="0.25"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3:63" x14ac:dyDescent="0.25"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3:63" x14ac:dyDescent="0.25"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3:63" x14ac:dyDescent="0.25"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3:63" x14ac:dyDescent="0.25"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3:63" x14ac:dyDescent="0.25"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3:63" x14ac:dyDescent="0.25"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3:63" x14ac:dyDescent="0.25"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3:63" x14ac:dyDescent="0.25"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3:63" x14ac:dyDescent="0.25"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3:63" x14ac:dyDescent="0.25"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3:63" x14ac:dyDescent="0.25"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3:63" x14ac:dyDescent="0.25"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3:63" x14ac:dyDescent="0.25"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3:63" x14ac:dyDescent="0.25"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3:63" x14ac:dyDescent="0.25"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3:63" x14ac:dyDescent="0.25"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3:63" x14ac:dyDescent="0.25"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3:63" x14ac:dyDescent="0.25"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3:63" x14ac:dyDescent="0.25"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3:63" x14ac:dyDescent="0.25"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3:63" x14ac:dyDescent="0.25"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3:63" x14ac:dyDescent="0.25"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3:63" x14ac:dyDescent="0.25"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3:63" x14ac:dyDescent="0.25"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3:63" x14ac:dyDescent="0.25"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3:63" x14ac:dyDescent="0.25"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3:63" x14ac:dyDescent="0.25"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3:63" x14ac:dyDescent="0.25"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3:63" x14ac:dyDescent="0.25"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3:63" x14ac:dyDescent="0.25"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3:63" x14ac:dyDescent="0.25"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3:63" x14ac:dyDescent="0.25"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3:63" x14ac:dyDescent="0.25"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3:63" x14ac:dyDescent="0.25"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3:63" x14ac:dyDescent="0.25"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3:63" x14ac:dyDescent="0.25"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3:63" x14ac:dyDescent="0.25"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3:63" x14ac:dyDescent="0.25"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3:63" x14ac:dyDescent="0.25"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3:63" x14ac:dyDescent="0.25"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3:63" x14ac:dyDescent="0.25"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3:63" x14ac:dyDescent="0.25"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3:63" x14ac:dyDescent="0.25"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3:63" x14ac:dyDescent="0.25"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3:63" x14ac:dyDescent="0.25"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3:63" x14ac:dyDescent="0.25"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3:63" x14ac:dyDescent="0.25"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3:63" x14ac:dyDescent="0.25"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3:63" x14ac:dyDescent="0.25"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3:63" x14ac:dyDescent="0.25"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3:63" x14ac:dyDescent="0.25"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3:63" x14ac:dyDescent="0.25"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3:63" x14ac:dyDescent="0.25"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3:63" x14ac:dyDescent="0.25"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3:63" x14ac:dyDescent="0.25"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3:63" x14ac:dyDescent="0.25"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3:63" x14ac:dyDescent="0.25"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3:63" x14ac:dyDescent="0.25"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3:63" x14ac:dyDescent="0.25"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3:63" x14ac:dyDescent="0.25"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3:63" x14ac:dyDescent="0.25"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3:63" x14ac:dyDescent="0.25"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3:63" x14ac:dyDescent="0.25"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3:63" x14ac:dyDescent="0.25"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3:63" x14ac:dyDescent="0.25"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3:63" x14ac:dyDescent="0.25"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3:63" x14ac:dyDescent="0.25"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3:63" x14ac:dyDescent="0.25"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3:63" x14ac:dyDescent="0.25"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3:63" x14ac:dyDescent="0.25"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3:63" x14ac:dyDescent="0.25"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3:63" x14ac:dyDescent="0.25"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3:63" x14ac:dyDescent="0.25"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3:63" x14ac:dyDescent="0.25"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3:63" x14ac:dyDescent="0.25"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3:63" x14ac:dyDescent="0.25"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3:63" x14ac:dyDescent="0.25"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3:63" x14ac:dyDescent="0.25"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3:63" x14ac:dyDescent="0.25"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3:63" x14ac:dyDescent="0.25"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3:63" x14ac:dyDescent="0.25"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3:63" x14ac:dyDescent="0.25"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3:63" x14ac:dyDescent="0.25"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3:63" x14ac:dyDescent="0.25"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3:63" x14ac:dyDescent="0.25"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3:63" x14ac:dyDescent="0.25"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3:63" x14ac:dyDescent="0.25"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3:63" x14ac:dyDescent="0.25"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3:63" x14ac:dyDescent="0.25"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3:63" x14ac:dyDescent="0.25"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3:63" x14ac:dyDescent="0.25"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3:63" x14ac:dyDescent="0.25"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3:63" x14ac:dyDescent="0.25"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3:63" x14ac:dyDescent="0.25"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3:63" x14ac:dyDescent="0.25"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3:63" x14ac:dyDescent="0.25"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3:63" x14ac:dyDescent="0.25"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3:63" x14ac:dyDescent="0.25"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3:63" x14ac:dyDescent="0.25"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3:63" x14ac:dyDescent="0.25"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3:63" x14ac:dyDescent="0.25"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3:63" x14ac:dyDescent="0.25"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3:63" x14ac:dyDescent="0.25"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3:63" x14ac:dyDescent="0.25"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3:63" x14ac:dyDescent="0.25"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3:63" x14ac:dyDescent="0.25"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3:63" x14ac:dyDescent="0.25"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3:63" x14ac:dyDescent="0.25"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3:63" x14ac:dyDescent="0.25"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3:63" x14ac:dyDescent="0.25"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3:63" x14ac:dyDescent="0.25"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3:63" x14ac:dyDescent="0.25"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3:63" x14ac:dyDescent="0.25"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3:63" x14ac:dyDescent="0.25"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3:63" x14ac:dyDescent="0.25"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3:63" x14ac:dyDescent="0.25"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3:63" x14ac:dyDescent="0.25"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3:63" x14ac:dyDescent="0.25"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3:63" x14ac:dyDescent="0.25"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3:63" x14ac:dyDescent="0.25"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3:63" x14ac:dyDescent="0.25"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3:63" x14ac:dyDescent="0.25"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3:63" x14ac:dyDescent="0.25"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3:63" x14ac:dyDescent="0.25"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3:63" x14ac:dyDescent="0.25"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3:63" x14ac:dyDescent="0.25"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3:63" x14ac:dyDescent="0.25"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3:63" x14ac:dyDescent="0.25"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3:63" x14ac:dyDescent="0.25"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3:63" x14ac:dyDescent="0.25"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3:63" x14ac:dyDescent="0.25"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3:63" x14ac:dyDescent="0.25"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3:63" x14ac:dyDescent="0.25"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3:63" x14ac:dyDescent="0.25"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3:63" x14ac:dyDescent="0.25"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3:63" x14ac:dyDescent="0.25"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3:63" x14ac:dyDescent="0.25"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3:63" x14ac:dyDescent="0.25"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3:63" x14ac:dyDescent="0.25"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3:63" x14ac:dyDescent="0.25"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3:63" x14ac:dyDescent="0.25"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3:63" x14ac:dyDescent="0.25"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3:63" x14ac:dyDescent="0.25"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3:63" x14ac:dyDescent="0.25"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3:63" x14ac:dyDescent="0.25"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3:63" x14ac:dyDescent="0.25"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3:63" x14ac:dyDescent="0.25"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3:63" x14ac:dyDescent="0.25"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3:63" x14ac:dyDescent="0.25"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3:63" x14ac:dyDescent="0.25"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3:63" x14ac:dyDescent="0.25"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3:63" x14ac:dyDescent="0.25"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3:63" x14ac:dyDescent="0.25"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3:63" x14ac:dyDescent="0.25"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3:63" x14ac:dyDescent="0.25"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3:63" x14ac:dyDescent="0.25"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3:63" x14ac:dyDescent="0.25"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3:63" x14ac:dyDescent="0.25"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3:63" x14ac:dyDescent="0.25"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3:63" x14ac:dyDescent="0.25"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3:63" x14ac:dyDescent="0.25"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3:63" x14ac:dyDescent="0.25"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3:63" x14ac:dyDescent="0.25"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3:63" x14ac:dyDescent="0.25"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3:63" x14ac:dyDescent="0.25"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3:63" x14ac:dyDescent="0.25"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3:63" x14ac:dyDescent="0.25"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3:63" x14ac:dyDescent="0.25"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3:63" x14ac:dyDescent="0.25"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3:63" x14ac:dyDescent="0.25"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3:63" x14ac:dyDescent="0.25"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3:63" x14ac:dyDescent="0.25"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3:63" x14ac:dyDescent="0.25"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3:63" x14ac:dyDescent="0.25"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3:63" x14ac:dyDescent="0.25"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3:63" x14ac:dyDescent="0.25"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3:63" x14ac:dyDescent="0.25"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3:63" x14ac:dyDescent="0.25"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3:63" x14ac:dyDescent="0.25"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3:63" x14ac:dyDescent="0.25"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3:63" x14ac:dyDescent="0.25"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3:63" x14ac:dyDescent="0.25"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3:63" x14ac:dyDescent="0.25"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3:63" x14ac:dyDescent="0.25"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3:63" x14ac:dyDescent="0.25"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3:63" x14ac:dyDescent="0.25"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3:63" x14ac:dyDescent="0.25"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3:63" x14ac:dyDescent="0.25"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3:63" x14ac:dyDescent="0.25"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3:63" x14ac:dyDescent="0.25"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3:63" x14ac:dyDescent="0.25"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3:63" x14ac:dyDescent="0.25"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3:63" x14ac:dyDescent="0.25"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3:63" x14ac:dyDescent="0.25"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3:63" x14ac:dyDescent="0.25"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3:63" x14ac:dyDescent="0.25"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3:63" x14ac:dyDescent="0.25"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3:63" x14ac:dyDescent="0.25"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3:63" x14ac:dyDescent="0.25"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3:63" x14ac:dyDescent="0.25"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3:63" x14ac:dyDescent="0.25"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3:63" x14ac:dyDescent="0.25"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3:63" x14ac:dyDescent="0.25"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3:63" x14ac:dyDescent="0.25"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3:63" x14ac:dyDescent="0.25"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3:63" x14ac:dyDescent="0.25"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3:63" x14ac:dyDescent="0.25"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3:63" x14ac:dyDescent="0.25"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3:63" x14ac:dyDescent="0.25"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3:63" x14ac:dyDescent="0.25"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3:63" x14ac:dyDescent="0.25"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3:63" x14ac:dyDescent="0.25"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3:63" x14ac:dyDescent="0.25"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3:63" x14ac:dyDescent="0.25"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3:63" x14ac:dyDescent="0.25"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3:63" x14ac:dyDescent="0.25"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3:63" x14ac:dyDescent="0.25"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3:63" x14ac:dyDescent="0.25"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3:63" x14ac:dyDescent="0.25"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3:63" x14ac:dyDescent="0.25"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3:63" x14ac:dyDescent="0.25"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3:63" x14ac:dyDescent="0.25"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3:63" x14ac:dyDescent="0.25"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3:63" x14ac:dyDescent="0.25"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3:63" x14ac:dyDescent="0.25"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3:63" x14ac:dyDescent="0.25"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3:63" x14ac:dyDescent="0.25"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3:63" x14ac:dyDescent="0.25"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3:63" x14ac:dyDescent="0.25"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3:63" x14ac:dyDescent="0.25"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3:63" x14ac:dyDescent="0.25"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3:63" x14ac:dyDescent="0.25"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3:63" x14ac:dyDescent="0.25"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3:63" x14ac:dyDescent="0.25"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3:63" x14ac:dyDescent="0.25"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3:63" x14ac:dyDescent="0.25"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3:63" x14ac:dyDescent="0.25"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3:63" x14ac:dyDescent="0.25"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3:63" x14ac:dyDescent="0.25"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3:63" x14ac:dyDescent="0.25"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3:63" x14ac:dyDescent="0.25"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3:63" x14ac:dyDescent="0.25"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3:63" x14ac:dyDescent="0.25"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3:63" x14ac:dyDescent="0.25"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3:63" x14ac:dyDescent="0.25"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3:63" x14ac:dyDescent="0.25"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3:63" x14ac:dyDescent="0.25"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3:63" x14ac:dyDescent="0.25"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3:63" x14ac:dyDescent="0.25"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3:63" x14ac:dyDescent="0.25"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3:63" x14ac:dyDescent="0.25"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3:63" x14ac:dyDescent="0.25"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3:63" x14ac:dyDescent="0.25"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3:63" x14ac:dyDescent="0.25"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3:63" x14ac:dyDescent="0.25"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3:63" x14ac:dyDescent="0.25"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3:63" x14ac:dyDescent="0.25"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3:63" x14ac:dyDescent="0.25"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3:63" x14ac:dyDescent="0.25"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3:63" x14ac:dyDescent="0.25"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3:63" x14ac:dyDescent="0.25"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3:63" x14ac:dyDescent="0.25"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3:63" x14ac:dyDescent="0.25"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3:63" x14ac:dyDescent="0.25"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3:63" x14ac:dyDescent="0.25"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3:63" x14ac:dyDescent="0.25"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3:63" x14ac:dyDescent="0.25"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3:63" x14ac:dyDescent="0.25"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3:63" x14ac:dyDescent="0.25"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3:63" x14ac:dyDescent="0.25"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3:63" x14ac:dyDescent="0.25"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3:63" x14ac:dyDescent="0.25"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3:63" x14ac:dyDescent="0.25"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3:63" x14ac:dyDescent="0.25"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3:63" x14ac:dyDescent="0.25"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3:63" x14ac:dyDescent="0.25"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3:63" x14ac:dyDescent="0.25"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3:63" x14ac:dyDescent="0.25"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3:63" x14ac:dyDescent="0.25"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3:63" x14ac:dyDescent="0.25"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3:63" x14ac:dyDescent="0.25"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3:63" x14ac:dyDescent="0.25"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3:63" x14ac:dyDescent="0.25"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3:63" x14ac:dyDescent="0.25"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3:63" x14ac:dyDescent="0.25"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3:63" x14ac:dyDescent="0.25"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3:63" x14ac:dyDescent="0.25"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3:63" x14ac:dyDescent="0.25"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3:63" x14ac:dyDescent="0.25"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3:63" x14ac:dyDescent="0.25"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3:63" x14ac:dyDescent="0.25"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3:63" x14ac:dyDescent="0.25"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3:63" x14ac:dyDescent="0.25"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3:63" x14ac:dyDescent="0.25"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3:63" x14ac:dyDescent="0.25"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3:63" x14ac:dyDescent="0.25"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3:63" x14ac:dyDescent="0.25"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3:63" x14ac:dyDescent="0.25"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3:63" x14ac:dyDescent="0.25"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3:63" x14ac:dyDescent="0.25"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3:63" x14ac:dyDescent="0.25"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3:63" x14ac:dyDescent="0.25"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3:63" x14ac:dyDescent="0.25"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3:63" x14ac:dyDescent="0.25"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3:63" x14ac:dyDescent="0.25"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3:63" x14ac:dyDescent="0.25"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3:63" x14ac:dyDescent="0.25"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3:63" x14ac:dyDescent="0.25"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3:63" x14ac:dyDescent="0.25"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3:63" x14ac:dyDescent="0.25"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3:63" x14ac:dyDescent="0.25"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3:63" x14ac:dyDescent="0.25"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3:63" x14ac:dyDescent="0.25"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3:63" x14ac:dyDescent="0.25"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3:63" x14ac:dyDescent="0.25"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3:63" x14ac:dyDescent="0.25"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3:63" x14ac:dyDescent="0.25"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3:63" x14ac:dyDescent="0.25"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3:63" x14ac:dyDescent="0.25"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3:63" x14ac:dyDescent="0.25"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3:63" x14ac:dyDescent="0.25"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3:63" x14ac:dyDescent="0.25"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3:63" x14ac:dyDescent="0.25"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3:63" x14ac:dyDescent="0.25"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3:63" x14ac:dyDescent="0.25"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3:63" x14ac:dyDescent="0.25"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3:63" x14ac:dyDescent="0.25"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3:63" x14ac:dyDescent="0.25"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3:63" x14ac:dyDescent="0.25"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3:63" x14ac:dyDescent="0.25"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3:63" x14ac:dyDescent="0.25"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3:63" x14ac:dyDescent="0.25"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3:63" x14ac:dyDescent="0.25"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3:63" x14ac:dyDescent="0.25"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3:63" x14ac:dyDescent="0.25"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3:63" x14ac:dyDescent="0.25"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3:63" x14ac:dyDescent="0.25"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3:63" x14ac:dyDescent="0.25"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3:63" x14ac:dyDescent="0.25"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3:63" x14ac:dyDescent="0.25"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3:63" x14ac:dyDescent="0.25"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3:63" x14ac:dyDescent="0.25"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3:63" x14ac:dyDescent="0.25"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3:63" x14ac:dyDescent="0.25"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3:63" x14ac:dyDescent="0.25"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3:63" x14ac:dyDescent="0.25"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3:63" x14ac:dyDescent="0.25"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3:63" x14ac:dyDescent="0.25"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3:63" x14ac:dyDescent="0.25"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3:63" x14ac:dyDescent="0.25"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3:63" x14ac:dyDescent="0.25"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3:63" x14ac:dyDescent="0.25"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3:63" x14ac:dyDescent="0.25"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3:63" x14ac:dyDescent="0.25"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3:63" x14ac:dyDescent="0.25"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3:63" x14ac:dyDescent="0.25"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3:63" x14ac:dyDescent="0.25"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3:63" x14ac:dyDescent="0.25"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3:63" x14ac:dyDescent="0.25"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3:63" x14ac:dyDescent="0.25"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3:63" x14ac:dyDescent="0.25"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3:63" x14ac:dyDescent="0.25"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3:63" x14ac:dyDescent="0.25"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3:63" x14ac:dyDescent="0.25"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3:63" x14ac:dyDescent="0.25"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3:63" x14ac:dyDescent="0.25"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3:63" x14ac:dyDescent="0.25"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3:63" x14ac:dyDescent="0.25"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3:63" x14ac:dyDescent="0.25"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3:63" x14ac:dyDescent="0.25"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3:63" x14ac:dyDescent="0.25"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3:63" x14ac:dyDescent="0.25"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3:63" x14ac:dyDescent="0.25"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3:63" x14ac:dyDescent="0.25"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3:63" x14ac:dyDescent="0.25"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3:63" x14ac:dyDescent="0.25"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3:63" x14ac:dyDescent="0.25"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3:63" x14ac:dyDescent="0.25"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3:63" x14ac:dyDescent="0.25"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3:63" x14ac:dyDescent="0.25"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3:63" x14ac:dyDescent="0.25"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3:63" x14ac:dyDescent="0.25"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3:63" x14ac:dyDescent="0.25"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3:63" x14ac:dyDescent="0.25"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3:63" x14ac:dyDescent="0.25"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3:63" x14ac:dyDescent="0.25"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3:63" x14ac:dyDescent="0.25"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3:63" x14ac:dyDescent="0.25"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3:63" x14ac:dyDescent="0.25"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3:63" x14ac:dyDescent="0.25"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3:63" x14ac:dyDescent="0.25"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3:63" x14ac:dyDescent="0.25"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3:63" x14ac:dyDescent="0.25"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3:63" x14ac:dyDescent="0.25"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3:63" x14ac:dyDescent="0.25"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3:63" x14ac:dyDescent="0.25"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3:63" x14ac:dyDescent="0.25"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3:63" x14ac:dyDescent="0.25"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3:63" x14ac:dyDescent="0.25"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3:63" x14ac:dyDescent="0.25"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3:63" x14ac:dyDescent="0.25"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3:63" x14ac:dyDescent="0.25"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3:63" x14ac:dyDescent="0.25"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3:63" x14ac:dyDescent="0.25"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3:63" x14ac:dyDescent="0.25"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3:63" x14ac:dyDescent="0.25"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3:63" x14ac:dyDescent="0.25"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3:63" x14ac:dyDescent="0.25"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3:63" x14ac:dyDescent="0.25"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3:63" x14ac:dyDescent="0.25"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3:63" x14ac:dyDescent="0.25"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3:63" x14ac:dyDescent="0.25"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3:63" x14ac:dyDescent="0.25"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3:63" x14ac:dyDescent="0.25"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3:63" x14ac:dyDescent="0.25"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3:63" x14ac:dyDescent="0.25"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3:63" x14ac:dyDescent="0.25"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3:63" x14ac:dyDescent="0.25"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3:63" x14ac:dyDescent="0.25"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3:63" x14ac:dyDescent="0.25"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3:63" x14ac:dyDescent="0.25"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3:63" x14ac:dyDescent="0.25"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3:63" x14ac:dyDescent="0.25"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3:63" x14ac:dyDescent="0.25"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3:63" x14ac:dyDescent="0.25"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3:63" x14ac:dyDescent="0.25"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3:63" x14ac:dyDescent="0.25"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3:63" x14ac:dyDescent="0.25"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3:63" x14ac:dyDescent="0.25"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3:63" x14ac:dyDescent="0.25"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3:63" x14ac:dyDescent="0.25"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3:63" x14ac:dyDescent="0.25"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3:63" x14ac:dyDescent="0.25"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3:63" x14ac:dyDescent="0.25"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3:63" x14ac:dyDescent="0.25"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3:63" x14ac:dyDescent="0.25"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3:63" x14ac:dyDescent="0.25"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3:63" x14ac:dyDescent="0.25"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3:63" x14ac:dyDescent="0.25"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3:63" x14ac:dyDescent="0.25"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3:63" x14ac:dyDescent="0.25"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3:63" x14ac:dyDescent="0.25"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3:63" x14ac:dyDescent="0.25"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3:63" x14ac:dyDescent="0.25"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3:63" x14ac:dyDescent="0.25"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3:63" x14ac:dyDescent="0.25"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3:63" x14ac:dyDescent="0.25"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3:63" x14ac:dyDescent="0.25"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3:63" x14ac:dyDescent="0.25"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3:63" x14ac:dyDescent="0.25"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3:63" x14ac:dyDescent="0.25"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3:63" x14ac:dyDescent="0.25"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3:63" x14ac:dyDescent="0.25"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3:63" x14ac:dyDescent="0.25"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3:63" x14ac:dyDescent="0.25"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3:63" x14ac:dyDescent="0.25"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3:63" x14ac:dyDescent="0.25"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3:63" x14ac:dyDescent="0.25"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3:63" x14ac:dyDescent="0.25"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3:63" x14ac:dyDescent="0.25"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3:63" x14ac:dyDescent="0.25"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3:63" x14ac:dyDescent="0.25"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3:63" x14ac:dyDescent="0.25"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3:63" x14ac:dyDescent="0.25"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3:63" x14ac:dyDescent="0.25"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3:63" x14ac:dyDescent="0.25"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3:63" x14ac:dyDescent="0.25"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3:63" x14ac:dyDescent="0.25"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3:63" x14ac:dyDescent="0.25"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3:63" x14ac:dyDescent="0.25"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3:63" x14ac:dyDescent="0.25"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3:63" x14ac:dyDescent="0.25"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3:63" x14ac:dyDescent="0.25"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3:63" x14ac:dyDescent="0.25"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3:63" x14ac:dyDescent="0.25"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3:63" x14ac:dyDescent="0.25"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3:63" x14ac:dyDescent="0.25"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3:63" x14ac:dyDescent="0.25"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3:63" x14ac:dyDescent="0.25"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3:63" x14ac:dyDescent="0.25"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3:63" x14ac:dyDescent="0.25"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3:63" x14ac:dyDescent="0.25"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3:63" x14ac:dyDescent="0.25"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3:63" x14ac:dyDescent="0.25"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3:63" x14ac:dyDescent="0.25"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3:63" x14ac:dyDescent="0.25"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3:63" x14ac:dyDescent="0.25"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3:63" x14ac:dyDescent="0.25"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3:63" x14ac:dyDescent="0.25"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3:63" x14ac:dyDescent="0.25"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3:63" x14ac:dyDescent="0.25"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3:63" x14ac:dyDescent="0.25"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3:63" x14ac:dyDescent="0.25"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3:63" x14ac:dyDescent="0.25"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3:63" x14ac:dyDescent="0.25"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3:63" x14ac:dyDescent="0.25"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3:63" x14ac:dyDescent="0.25"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3:63" x14ac:dyDescent="0.25"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3:63" x14ac:dyDescent="0.25"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3:63" x14ac:dyDescent="0.25"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3:63" x14ac:dyDescent="0.25"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3:63" x14ac:dyDescent="0.25"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3:63" x14ac:dyDescent="0.25"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3:63" x14ac:dyDescent="0.25"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3:63" x14ac:dyDescent="0.25"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3:63" x14ac:dyDescent="0.25"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3:63" x14ac:dyDescent="0.25"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3:63" x14ac:dyDescent="0.25"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3:63" x14ac:dyDescent="0.25"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3:63" x14ac:dyDescent="0.25"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3:63" x14ac:dyDescent="0.25"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3:63" x14ac:dyDescent="0.25"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3:63" x14ac:dyDescent="0.25"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3:63" x14ac:dyDescent="0.25"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3:63" x14ac:dyDescent="0.25"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3:63" x14ac:dyDescent="0.25"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3:63" x14ac:dyDescent="0.25"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3:63" x14ac:dyDescent="0.25"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3:63" x14ac:dyDescent="0.25"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3:63" x14ac:dyDescent="0.25"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3:63" x14ac:dyDescent="0.25"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3:63" x14ac:dyDescent="0.25"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3:63" x14ac:dyDescent="0.25"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3:63" x14ac:dyDescent="0.25"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3:63" x14ac:dyDescent="0.25"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  <row r="1001" spans="3:63" x14ac:dyDescent="0.25"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</row>
    <row r="1002" spans="3:63" x14ac:dyDescent="0.25"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</row>
    <row r="1003" spans="3:63" x14ac:dyDescent="0.25"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</row>
    <row r="1004" spans="3:63" x14ac:dyDescent="0.25"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</row>
    <row r="1005" spans="3:63" x14ac:dyDescent="0.25"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</row>
    <row r="1006" spans="3:63" x14ac:dyDescent="0.25"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</row>
    <row r="1007" spans="3:63" x14ac:dyDescent="0.25"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</row>
    <row r="1008" spans="3:63" x14ac:dyDescent="0.25"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</row>
    <row r="1009" spans="3:63" x14ac:dyDescent="0.25"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</row>
    <row r="1010" spans="3:63" x14ac:dyDescent="0.25"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</row>
    <row r="1011" spans="3:63" x14ac:dyDescent="0.25"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</row>
    <row r="1012" spans="3:63" x14ac:dyDescent="0.25"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</row>
    <row r="1013" spans="3:63" x14ac:dyDescent="0.25"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</row>
    <row r="1014" spans="3:63" x14ac:dyDescent="0.25"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</row>
    <row r="1015" spans="3:63" x14ac:dyDescent="0.25"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</row>
    <row r="1016" spans="3:63" x14ac:dyDescent="0.25"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3:63" x14ac:dyDescent="0.25"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</row>
    <row r="1018" spans="3:63" x14ac:dyDescent="0.25"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</row>
    <row r="1019" spans="3:63" x14ac:dyDescent="0.25"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</row>
    <row r="1020" spans="3:63" x14ac:dyDescent="0.25"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</row>
    <row r="1021" spans="3:63" x14ac:dyDescent="0.25"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</row>
    <row r="1022" spans="3:63" x14ac:dyDescent="0.25"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</row>
    <row r="1023" spans="3:63" x14ac:dyDescent="0.25"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</row>
    <row r="1024" spans="3:63" x14ac:dyDescent="0.25"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</row>
    <row r="1025" spans="3:63" x14ac:dyDescent="0.25"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</row>
    <row r="1026" spans="3:63" x14ac:dyDescent="0.25"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</row>
    <row r="1027" spans="3:63" x14ac:dyDescent="0.25"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</row>
    <row r="1028" spans="3:63" x14ac:dyDescent="0.25"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</row>
    <row r="1029" spans="3:63" x14ac:dyDescent="0.25"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</row>
    <row r="1030" spans="3:63" x14ac:dyDescent="0.25"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</row>
    <row r="1031" spans="3:63" x14ac:dyDescent="0.25"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</row>
    <row r="1032" spans="3:63" x14ac:dyDescent="0.25"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</row>
    <row r="1033" spans="3:63" x14ac:dyDescent="0.25"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</row>
    <row r="1034" spans="3:63" x14ac:dyDescent="0.25"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</row>
    <row r="1035" spans="3:63" x14ac:dyDescent="0.25"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</row>
    <row r="1036" spans="3:63" x14ac:dyDescent="0.25"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</row>
    <row r="1037" spans="3:63" x14ac:dyDescent="0.25"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</row>
    <row r="1038" spans="3:63" x14ac:dyDescent="0.25"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</row>
    <row r="1039" spans="3:63" x14ac:dyDescent="0.25"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</row>
    <row r="1040" spans="3:63" x14ac:dyDescent="0.25"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</row>
    <row r="1041" spans="3:63" x14ac:dyDescent="0.25"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</row>
    <row r="1042" spans="3:63" x14ac:dyDescent="0.25"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</row>
    <row r="1043" spans="3:63" x14ac:dyDescent="0.25"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</row>
    <row r="1044" spans="3:63" x14ac:dyDescent="0.25"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</row>
    <row r="1045" spans="3:63" x14ac:dyDescent="0.25"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</row>
    <row r="1046" spans="3:63" x14ac:dyDescent="0.25"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</row>
    <row r="1047" spans="3:63" x14ac:dyDescent="0.25"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</row>
    <row r="1048" spans="3:63" x14ac:dyDescent="0.25"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</row>
    <row r="1049" spans="3:63" x14ac:dyDescent="0.25"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</row>
    <row r="1050" spans="3:63" x14ac:dyDescent="0.25"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</row>
    <row r="1051" spans="3:63" x14ac:dyDescent="0.25"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</row>
    <row r="1052" spans="3:63" x14ac:dyDescent="0.25"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</row>
    <row r="1053" spans="3:63" x14ac:dyDescent="0.25"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</row>
    <row r="1054" spans="3:63" x14ac:dyDescent="0.25"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</row>
    <row r="1055" spans="3:63" x14ac:dyDescent="0.25"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</row>
    <row r="1056" spans="3:63" x14ac:dyDescent="0.25"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</row>
    <row r="1057" spans="3:63" x14ac:dyDescent="0.25"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</row>
    <row r="1058" spans="3:63" x14ac:dyDescent="0.25"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</row>
    <row r="1059" spans="3:63" x14ac:dyDescent="0.25"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</row>
    <row r="1060" spans="3:63" x14ac:dyDescent="0.25"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</row>
    <row r="1061" spans="3:63" x14ac:dyDescent="0.25"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</row>
    <row r="1062" spans="3:63" x14ac:dyDescent="0.25"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</row>
    <row r="1063" spans="3:63" x14ac:dyDescent="0.25"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</row>
    <row r="1064" spans="3:63" x14ac:dyDescent="0.25"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</row>
    <row r="1065" spans="3:63" x14ac:dyDescent="0.25"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</row>
    <row r="1066" spans="3:63" x14ac:dyDescent="0.25"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</row>
    <row r="1067" spans="3:63" x14ac:dyDescent="0.25"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</row>
    <row r="1068" spans="3:63" x14ac:dyDescent="0.25"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</row>
    <row r="1069" spans="3:63" x14ac:dyDescent="0.25"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</row>
    <row r="1070" spans="3:63" x14ac:dyDescent="0.25"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</row>
    <row r="1071" spans="3:63" x14ac:dyDescent="0.25"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</row>
    <row r="1072" spans="3:63" x14ac:dyDescent="0.25"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</row>
    <row r="1073" spans="3:63" x14ac:dyDescent="0.25"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</row>
    <row r="1074" spans="3:63" x14ac:dyDescent="0.25"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</row>
    <row r="1075" spans="3:63" x14ac:dyDescent="0.25"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</row>
    <row r="1076" spans="3:63" x14ac:dyDescent="0.25"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</row>
    <row r="1077" spans="3:63" x14ac:dyDescent="0.25"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</row>
    <row r="1078" spans="3:63" x14ac:dyDescent="0.25"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</row>
    <row r="1079" spans="3:63" x14ac:dyDescent="0.25"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</row>
    <row r="1080" spans="3:63" x14ac:dyDescent="0.25"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</row>
    <row r="1081" spans="3:63" x14ac:dyDescent="0.25"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</row>
    <row r="1082" spans="3:63" x14ac:dyDescent="0.25"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</row>
    <row r="1083" spans="3:63" x14ac:dyDescent="0.25"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</row>
    <row r="1084" spans="3:63" x14ac:dyDescent="0.25"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</row>
    <row r="1085" spans="3:63" x14ac:dyDescent="0.25"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</row>
    <row r="1086" spans="3:63" x14ac:dyDescent="0.25"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</row>
    <row r="1087" spans="3:63" x14ac:dyDescent="0.25"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</row>
    <row r="1088" spans="3:63" x14ac:dyDescent="0.25"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</row>
    <row r="1089" spans="3:63" x14ac:dyDescent="0.25"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</row>
    <row r="1090" spans="3:63" x14ac:dyDescent="0.25"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</row>
    <row r="1091" spans="3:63" x14ac:dyDescent="0.25"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</row>
    <row r="1092" spans="3:63" x14ac:dyDescent="0.25"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</row>
    <row r="1093" spans="3:63" x14ac:dyDescent="0.25"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</row>
    <row r="1094" spans="3:63" x14ac:dyDescent="0.25"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</row>
    <row r="1095" spans="3:63" x14ac:dyDescent="0.25"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</row>
    <row r="1096" spans="3:63" x14ac:dyDescent="0.25"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</row>
    <row r="1097" spans="3:63" x14ac:dyDescent="0.25"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</row>
    <row r="1098" spans="3:63" x14ac:dyDescent="0.25"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</row>
    <row r="1099" spans="3:63" x14ac:dyDescent="0.25"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</row>
    <row r="1100" spans="3:63" x14ac:dyDescent="0.25"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</row>
    <row r="1101" spans="3:63" x14ac:dyDescent="0.25"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</row>
    <row r="1102" spans="3:63" x14ac:dyDescent="0.25"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</row>
    <row r="1103" spans="3:63" x14ac:dyDescent="0.25"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</row>
    <row r="1104" spans="3:63" x14ac:dyDescent="0.25"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</row>
    <row r="1105" spans="3:63" x14ac:dyDescent="0.25"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</row>
    <row r="1106" spans="3:63" x14ac:dyDescent="0.25"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</row>
    <row r="1107" spans="3:63" x14ac:dyDescent="0.25"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</row>
    <row r="1108" spans="3:63" x14ac:dyDescent="0.25"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</row>
    <row r="1109" spans="3:63" x14ac:dyDescent="0.25"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</row>
    <row r="1110" spans="3:63" x14ac:dyDescent="0.25"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</row>
    <row r="1111" spans="3:63" x14ac:dyDescent="0.25"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</row>
    <row r="1112" spans="3:63" x14ac:dyDescent="0.25"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</row>
    <row r="1113" spans="3:63" x14ac:dyDescent="0.25"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</row>
    <row r="1114" spans="3:63" x14ac:dyDescent="0.25"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</row>
    <row r="1115" spans="3:63" x14ac:dyDescent="0.25"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</row>
    <row r="1116" spans="3:63" x14ac:dyDescent="0.25"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</row>
    <row r="1117" spans="3:63" x14ac:dyDescent="0.25"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</row>
    <row r="1118" spans="3:63" x14ac:dyDescent="0.25"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</row>
    <row r="1119" spans="3:63" x14ac:dyDescent="0.25"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</row>
    <row r="1120" spans="3:63" x14ac:dyDescent="0.25"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</row>
    <row r="1121" spans="3:63" x14ac:dyDescent="0.25"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</row>
    <row r="1122" spans="3:63" x14ac:dyDescent="0.25"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</row>
    <row r="1123" spans="3:63" x14ac:dyDescent="0.25"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</row>
    <row r="1124" spans="3:63" x14ac:dyDescent="0.25"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</row>
    <row r="1125" spans="3:63" x14ac:dyDescent="0.25"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</row>
    <row r="1126" spans="3:63" x14ac:dyDescent="0.25"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</row>
    <row r="1127" spans="3:63" x14ac:dyDescent="0.25"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</row>
    <row r="1128" spans="3:63" x14ac:dyDescent="0.25"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</row>
    <row r="1129" spans="3:63" x14ac:dyDescent="0.25"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3:63" x14ac:dyDescent="0.25"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3:63" x14ac:dyDescent="0.25"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  <row r="1132" spans="3:63" x14ac:dyDescent="0.25"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</row>
    <row r="1133" spans="3:63" x14ac:dyDescent="0.25"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</row>
    <row r="1134" spans="3:63" x14ac:dyDescent="0.25"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</row>
    <row r="1135" spans="3:63" x14ac:dyDescent="0.25"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</row>
    <row r="1136" spans="3:63" x14ac:dyDescent="0.25"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</row>
    <row r="1137" spans="3:63" x14ac:dyDescent="0.25"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</row>
    <row r="1138" spans="3:63" x14ac:dyDescent="0.25"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</row>
    <row r="1139" spans="3:63" x14ac:dyDescent="0.25"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</row>
    <row r="1140" spans="3:63" x14ac:dyDescent="0.25"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</row>
    <row r="1141" spans="3:63" x14ac:dyDescent="0.25"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</row>
    <row r="1142" spans="3:63" x14ac:dyDescent="0.25"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</row>
    <row r="1143" spans="3:63" x14ac:dyDescent="0.25"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</row>
    <row r="1144" spans="3:63" x14ac:dyDescent="0.25"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</row>
    <row r="1145" spans="3:63" x14ac:dyDescent="0.25"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</row>
    <row r="1146" spans="3:63" x14ac:dyDescent="0.25"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</row>
    <row r="1147" spans="3:63" x14ac:dyDescent="0.25"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</row>
    <row r="1148" spans="3:63" x14ac:dyDescent="0.25"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</row>
    <row r="1149" spans="3:63" x14ac:dyDescent="0.25"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</row>
    <row r="1150" spans="3:63" x14ac:dyDescent="0.25"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</row>
    <row r="1151" spans="3:63" x14ac:dyDescent="0.25"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</row>
    <row r="1152" spans="3:63" x14ac:dyDescent="0.25"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</row>
    <row r="1153" spans="3:63" x14ac:dyDescent="0.25"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</row>
    <row r="1154" spans="3:63" x14ac:dyDescent="0.25"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</row>
    <row r="1155" spans="3:63" x14ac:dyDescent="0.25"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</row>
    <row r="1156" spans="3:63" x14ac:dyDescent="0.25"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</row>
    <row r="1157" spans="3:63" x14ac:dyDescent="0.25"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</row>
    <row r="1158" spans="3:63" x14ac:dyDescent="0.25"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</row>
    <row r="1159" spans="3:63" x14ac:dyDescent="0.25"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</row>
    <row r="1160" spans="3:63" x14ac:dyDescent="0.25"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</row>
    <row r="1161" spans="3:63" x14ac:dyDescent="0.25"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</row>
    <row r="1162" spans="3:63" x14ac:dyDescent="0.25"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</row>
    <row r="1163" spans="3:63" x14ac:dyDescent="0.25"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</row>
    <row r="1164" spans="3:63" x14ac:dyDescent="0.25"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</row>
    <row r="1165" spans="3:63" x14ac:dyDescent="0.25"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</row>
    <row r="1166" spans="3:63" x14ac:dyDescent="0.25"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</row>
    <row r="1167" spans="3:63" x14ac:dyDescent="0.25"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</row>
    <row r="1168" spans="3:63" x14ac:dyDescent="0.25"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</row>
    <row r="1169" spans="3:63" x14ac:dyDescent="0.25"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</row>
    <row r="1170" spans="3:63" x14ac:dyDescent="0.25"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</row>
    <row r="1171" spans="3:63" x14ac:dyDescent="0.25"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</row>
    <row r="1172" spans="3:63" x14ac:dyDescent="0.25"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</row>
    <row r="1173" spans="3:63" x14ac:dyDescent="0.25"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</row>
    <row r="1174" spans="3:63" x14ac:dyDescent="0.25"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</row>
    <row r="1175" spans="3:63" x14ac:dyDescent="0.25"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</row>
    <row r="1176" spans="3:63" x14ac:dyDescent="0.25"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</row>
    <row r="1177" spans="3:63" x14ac:dyDescent="0.25"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</row>
    <row r="1178" spans="3:63" x14ac:dyDescent="0.25"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</row>
    <row r="1179" spans="3:63" x14ac:dyDescent="0.25"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</row>
    <row r="1180" spans="3:63" x14ac:dyDescent="0.25"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</row>
    <row r="1181" spans="3:63" x14ac:dyDescent="0.25"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</row>
    <row r="1182" spans="3:63" x14ac:dyDescent="0.25"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</row>
    <row r="1183" spans="3:63" x14ac:dyDescent="0.25"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</row>
    <row r="1184" spans="3:63" x14ac:dyDescent="0.25"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</row>
    <row r="1185" spans="3:63" x14ac:dyDescent="0.25"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</row>
    <row r="1186" spans="3:63" x14ac:dyDescent="0.25"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</row>
    <row r="1187" spans="3:63" x14ac:dyDescent="0.25"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</row>
    <row r="1188" spans="3:63" x14ac:dyDescent="0.25"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</row>
    <row r="1189" spans="3:63" x14ac:dyDescent="0.25"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</row>
    <row r="1190" spans="3:63" x14ac:dyDescent="0.25"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</row>
    <row r="1191" spans="3:63" x14ac:dyDescent="0.25"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</row>
    <row r="1192" spans="3:63" x14ac:dyDescent="0.25"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</row>
    <row r="1193" spans="3:63" x14ac:dyDescent="0.25"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</row>
    <row r="1194" spans="3:63" x14ac:dyDescent="0.25"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</row>
    <row r="1195" spans="3:63" x14ac:dyDescent="0.25"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</row>
    <row r="1196" spans="3:63" x14ac:dyDescent="0.25"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</row>
    <row r="1197" spans="3:63" x14ac:dyDescent="0.25"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</row>
    <row r="1198" spans="3:63" x14ac:dyDescent="0.25"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</row>
    <row r="1199" spans="3:63" x14ac:dyDescent="0.25"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</row>
    <row r="1200" spans="3:63" x14ac:dyDescent="0.25"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</row>
    <row r="1201" spans="3:63" x14ac:dyDescent="0.25"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</row>
    <row r="1202" spans="3:63" x14ac:dyDescent="0.25"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</row>
    <row r="1203" spans="3:63" x14ac:dyDescent="0.25"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</row>
    <row r="1204" spans="3:63" x14ac:dyDescent="0.25"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</row>
    <row r="1205" spans="3:63" x14ac:dyDescent="0.25"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</row>
    <row r="1206" spans="3:63" x14ac:dyDescent="0.25"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</row>
    <row r="1207" spans="3:63" x14ac:dyDescent="0.25"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</row>
    <row r="1208" spans="3:63" x14ac:dyDescent="0.25"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</row>
    <row r="1209" spans="3:63" x14ac:dyDescent="0.25"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</row>
    <row r="1210" spans="3:63" x14ac:dyDescent="0.25"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</row>
    <row r="1211" spans="3:63" x14ac:dyDescent="0.25"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</row>
    <row r="1212" spans="3:63" x14ac:dyDescent="0.25"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</row>
    <row r="1213" spans="3:63" x14ac:dyDescent="0.25"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</row>
    <row r="1214" spans="3:63" x14ac:dyDescent="0.25"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</row>
    <row r="1215" spans="3:63" x14ac:dyDescent="0.25"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</row>
    <row r="1216" spans="3:63" x14ac:dyDescent="0.25"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</row>
    <row r="1217" spans="3:63" x14ac:dyDescent="0.25"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</row>
    <row r="1218" spans="3:63" x14ac:dyDescent="0.25"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</row>
    <row r="1219" spans="3:63" x14ac:dyDescent="0.25"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</row>
    <row r="1220" spans="3:63" x14ac:dyDescent="0.25"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</row>
    <row r="1221" spans="3:63" x14ac:dyDescent="0.25"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</row>
    <row r="1222" spans="3:63" x14ac:dyDescent="0.25"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</row>
  </sheetData>
  <conditionalFormatting sqref="C24:DU24">
    <cfRule type="cellIs" dxfId="0" priority="1" operator="notEqual">
      <formula>0</formula>
    </cfRule>
  </conditionalFormatting>
  <pageMargins left="0.25" right="0.25" top="0.75" bottom="0.75" header="0.3" footer="0.3"/>
  <pageSetup paperSize="9" scale="28" fitToWidth="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1302"/>
  <sheetViews>
    <sheetView zoomScale="80" zoomScaleNormal="80" workbookViewId="0">
      <pane xSplit="3" ySplit="2" topLeftCell="D3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44.7109375" style="11" customWidth="1"/>
    <col min="2" max="2" width="8.42578125" style="1" customWidth="1"/>
    <col min="3" max="3" width="13.5703125" style="2" bestFit="1" customWidth="1"/>
    <col min="4" max="63" width="12.85546875" style="14" customWidth="1"/>
    <col min="64" max="124" width="12.85546875" style="1" customWidth="1"/>
    <col min="125" max="125" width="13.5703125" style="1" bestFit="1" customWidth="1"/>
    <col min="126" max="16384" width="9.140625" style="1"/>
  </cols>
  <sheetData>
    <row r="1" spans="1:125" s="25" customFormat="1" ht="21" x14ac:dyDescent="0.25">
      <c r="A1" s="24" t="str">
        <f>title</f>
        <v>Вариант 1</v>
      </c>
      <c r="C1" s="91"/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34</v>
      </c>
      <c r="AL1" s="3">
        <v>35</v>
      </c>
      <c r="AM1" s="3">
        <v>36</v>
      </c>
      <c r="AN1" s="3">
        <v>37</v>
      </c>
      <c r="AO1" s="3">
        <v>38</v>
      </c>
      <c r="AP1" s="3">
        <v>39</v>
      </c>
      <c r="AQ1" s="3">
        <v>40</v>
      </c>
      <c r="AR1" s="3">
        <v>41</v>
      </c>
      <c r="AS1" s="3">
        <v>42</v>
      </c>
      <c r="AT1" s="3">
        <v>43</v>
      </c>
      <c r="AU1" s="3">
        <v>44</v>
      </c>
      <c r="AV1" s="3">
        <v>45</v>
      </c>
      <c r="AW1" s="3">
        <v>46</v>
      </c>
      <c r="AX1" s="3">
        <v>47</v>
      </c>
      <c r="AY1" s="3">
        <v>48</v>
      </c>
      <c r="AZ1" s="3">
        <v>49</v>
      </c>
      <c r="BA1" s="3">
        <v>50</v>
      </c>
      <c r="BB1" s="3">
        <v>51</v>
      </c>
      <c r="BC1" s="3">
        <v>52</v>
      </c>
      <c r="BD1" s="3">
        <v>53</v>
      </c>
      <c r="BE1" s="3">
        <v>54</v>
      </c>
      <c r="BF1" s="3">
        <v>55</v>
      </c>
      <c r="BG1" s="3">
        <v>56</v>
      </c>
      <c r="BH1" s="3">
        <v>57</v>
      </c>
      <c r="BI1" s="3">
        <v>58</v>
      </c>
      <c r="BJ1" s="3">
        <v>59</v>
      </c>
      <c r="BK1" s="3">
        <v>60</v>
      </c>
      <c r="BL1" s="3">
        <v>61</v>
      </c>
      <c r="BM1" s="3">
        <v>62</v>
      </c>
      <c r="BN1" s="3">
        <v>63</v>
      </c>
      <c r="BO1" s="3">
        <v>64</v>
      </c>
      <c r="BP1" s="3">
        <v>65</v>
      </c>
      <c r="BQ1" s="3">
        <v>66</v>
      </c>
      <c r="BR1" s="3">
        <v>67</v>
      </c>
      <c r="BS1" s="3">
        <v>68</v>
      </c>
      <c r="BT1" s="3">
        <v>69</v>
      </c>
      <c r="BU1" s="3">
        <v>70</v>
      </c>
      <c r="BV1" s="3">
        <v>71</v>
      </c>
      <c r="BW1" s="3">
        <v>72</v>
      </c>
      <c r="BX1" s="3">
        <v>73</v>
      </c>
      <c r="BY1" s="3">
        <v>74</v>
      </c>
      <c r="BZ1" s="3">
        <v>75</v>
      </c>
      <c r="CA1" s="3">
        <v>76</v>
      </c>
      <c r="CB1" s="3">
        <v>77</v>
      </c>
      <c r="CC1" s="3">
        <v>78</v>
      </c>
      <c r="CD1" s="3">
        <v>79</v>
      </c>
      <c r="CE1" s="3">
        <v>80</v>
      </c>
      <c r="CF1" s="3">
        <v>81</v>
      </c>
      <c r="CG1" s="3">
        <v>82</v>
      </c>
      <c r="CH1" s="3">
        <v>83</v>
      </c>
      <c r="CI1" s="3">
        <v>84</v>
      </c>
      <c r="CJ1" s="3">
        <v>85</v>
      </c>
      <c r="CK1" s="3">
        <v>86</v>
      </c>
      <c r="CL1" s="3">
        <v>87</v>
      </c>
      <c r="CM1" s="3">
        <v>88</v>
      </c>
      <c r="CN1" s="3">
        <v>89</v>
      </c>
      <c r="CO1" s="3">
        <v>90</v>
      </c>
      <c r="CP1" s="3">
        <v>91</v>
      </c>
      <c r="CQ1" s="3">
        <v>92</v>
      </c>
      <c r="CR1" s="3">
        <v>93</v>
      </c>
      <c r="CS1" s="3">
        <v>94</v>
      </c>
      <c r="CT1" s="3">
        <v>95</v>
      </c>
      <c r="CU1" s="3">
        <v>96</v>
      </c>
      <c r="CV1" s="3">
        <v>97</v>
      </c>
      <c r="CW1" s="3">
        <v>98</v>
      </c>
      <c r="CX1" s="3">
        <v>99</v>
      </c>
      <c r="CY1" s="3">
        <v>100</v>
      </c>
      <c r="CZ1" s="3">
        <v>101</v>
      </c>
      <c r="DA1" s="3">
        <v>102</v>
      </c>
      <c r="DB1" s="3">
        <v>103</v>
      </c>
      <c r="DC1" s="3">
        <v>104</v>
      </c>
      <c r="DD1" s="3">
        <v>105</v>
      </c>
      <c r="DE1" s="3">
        <v>106</v>
      </c>
      <c r="DF1" s="3">
        <v>107</v>
      </c>
      <c r="DG1" s="3">
        <v>108</v>
      </c>
      <c r="DH1" s="3">
        <v>109</v>
      </c>
      <c r="DI1" s="3">
        <v>110</v>
      </c>
      <c r="DJ1" s="3">
        <v>111</v>
      </c>
      <c r="DK1" s="3">
        <v>112</v>
      </c>
      <c r="DL1" s="3">
        <v>113</v>
      </c>
      <c r="DM1" s="3">
        <v>114</v>
      </c>
      <c r="DN1" s="3">
        <v>115</v>
      </c>
      <c r="DO1" s="3">
        <v>116</v>
      </c>
      <c r="DP1" s="3">
        <v>117</v>
      </c>
      <c r="DQ1" s="3">
        <v>118</v>
      </c>
      <c r="DR1" s="3">
        <v>119</v>
      </c>
      <c r="DS1" s="3">
        <v>120</v>
      </c>
      <c r="DT1" s="3">
        <v>121</v>
      </c>
      <c r="DU1" s="3">
        <v>122</v>
      </c>
    </row>
    <row r="2" spans="1:125" x14ac:dyDescent="0.25">
      <c r="A2" s="47" t="str">
        <f>cur</f>
        <v>USD</v>
      </c>
      <c r="B2" s="5"/>
      <c r="C2" s="6"/>
      <c r="D2" s="7">
        <f>YEAR(D3)</f>
        <v>2014</v>
      </c>
      <c r="E2" s="7">
        <f t="shared" ref="E2:AY2" si="0">YEAR(E3)</f>
        <v>2014</v>
      </c>
      <c r="F2" s="7">
        <f t="shared" si="0"/>
        <v>2015</v>
      </c>
      <c r="G2" s="7">
        <f t="shared" si="0"/>
        <v>2015</v>
      </c>
      <c r="H2" s="7">
        <f t="shared" si="0"/>
        <v>2015</v>
      </c>
      <c r="I2" s="7">
        <f t="shared" si="0"/>
        <v>2015</v>
      </c>
      <c r="J2" s="7">
        <f t="shared" si="0"/>
        <v>2015</v>
      </c>
      <c r="K2" s="7">
        <f t="shared" si="0"/>
        <v>2015</v>
      </c>
      <c r="L2" s="7">
        <f t="shared" si="0"/>
        <v>2015</v>
      </c>
      <c r="M2" s="7">
        <f t="shared" si="0"/>
        <v>2015</v>
      </c>
      <c r="N2" s="7">
        <f t="shared" si="0"/>
        <v>2015</v>
      </c>
      <c r="O2" s="7">
        <f t="shared" si="0"/>
        <v>2015</v>
      </c>
      <c r="P2" s="7">
        <f t="shared" si="0"/>
        <v>2015</v>
      </c>
      <c r="Q2" s="7">
        <f t="shared" si="0"/>
        <v>2015</v>
      </c>
      <c r="R2" s="7">
        <f t="shared" si="0"/>
        <v>2016</v>
      </c>
      <c r="S2" s="7">
        <f t="shared" si="0"/>
        <v>2016</v>
      </c>
      <c r="T2" s="7">
        <f t="shared" si="0"/>
        <v>2016</v>
      </c>
      <c r="U2" s="7">
        <f t="shared" si="0"/>
        <v>2016</v>
      </c>
      <c r="V2" s="7">
        <f t="shared" si="0"/>
        <v>2016</v>
      </c>
      <c r="W2" s="7">
        <f t="shared" si="0"/>
        <v>2016</v>
      </c>
      <c r="X2" s="7">
        <f t="shared" si="0"/>
        <v>2016</v>
      </c>
      <c r="Y2" s="7">
        <f t="shared" si="0"/>
        <v>2016</v>
      </c>
      <c r="Z2" s="7">
        <f t="shared" si="0"/>
        <v>2016</v>
      </c>
      <c r="AA2" s="7">
        <f t="shared" si="0"/>
        <v>2016</v>
      </c>
      <c r="AB2" s="7">
        <f t="shared" si="0"/>
        <v>2016</v>
      </c>
      <c r="AC2" s="7">
        <f t="shared" si="0"/>
        <v>2016</v>
      </c>
      <c r="AD2" s="7">
        <f t="shared" si="0"/>
        <v>2017</v>
      </c>
      <c r="AE2" s="7">
        <f t="shared" si="0"/>
        <v>2017</v>
      </c>
      <c r="AF2" s="7">
        <f t="shared" si="0"/>
        <v>2017</v>
      </c>
      <c r="AG2" s="7">
        <f t="shared" si="0"/>
        <v>2017</v>
      </c>
      <c r="AH2" s="7">
        <f t="shared" si="0"/>
        <v>2017</v>
      </c>
      <c r="AI2" s="7">
        <f t="shared" si="0"/>
        <v>2017</v>
      </c>
      <c r="AJ2" s="7">
        <f t="shared" si="0"/>
        <v>2017</v>
      </c>
      <c r="AK2" s="7">
        <f t="shared" si="0"/>
        <v>2017</v>
      </c>
      <c r="AL2" s="7">
        <f t="shared" si="0"/>
        <v>2017</v>
      </c>
      <c r="AM2" s="7">
        <f t="shared" si="0"/>
        <v>2017</v>
      </c>
      <c r="AN2" s="7">
        <f t="shared" si="0"/>
        <v>2017</v>
      </c>
      <c r="AO2" s="7">
        <f t="shared" si="0"/>
        <v>2017</v>
      </c>
      <c r="AP2" s="7">
        <f t="shared" si="0"/>
        <v>2018</v>
      </c>
      <c r="AQ2" s="7">
        <f t="shared" si="0"/>
        <v>2018</v>
      </c>
      <c r="AR2" s="7">
        <f t="shared" si="0"/>
        <v>2018</v>
      </c>
      <c r="AS2" s="7">
        <f t="shared" si="0"/>
        <v>2018</v>
      </c>
      <c r="AT2" s="7">
        <f t="shared" si="0"/>
        <v>2018</v>
      </c>
      <c r="AU2" s="7">
        <f t="shared" si="0"/>
        <v>2018</v>
      </c>
      <c r="AV2" s="7">
        <f t="shared" si="0"/>
        <v>2018</v>
      </c>
      <c r="AW2" s="7">
        <f t="shared" si="0"/>
        <v>2018</v>
      </c>
      <c r="AX2" s="7">
        <f t="shared" si="0"/>
        <v>2018</v>
      </c>
      <c r="AY2" s="7">
        <f t="shared" si="0"/>
        <v>2018</v>
      </c>
      <c r="AZ2" s="7">
        <f t="shared" ref="AZ2" si="1">YEAR(AZ3)</f>
        <v>2018</v>
      </c>
      <c r="BA2" s="7">
        <f t="shared" ref="BA2" si="2">YEAR(BA3)</f>
        <v>2018</v>
      </c>
      <c r="BB2" s="7">
        <f t="shared" ref="BB2" si="3">YEAR(BB3)</f>
        <v>2019</v>
      </c>
      <c r="BC2" s="7">
        <f t="shared" ref="BC2" si="4">YEAR(BC3)</f>
        <v>2019</v>
      </c>
      <c r="BD2" s="7">
        <f t="shared" ref="BD2" si="5">YEAR(BD3)</f>
        <v>2019</v>
      </c>
      <c r="BE2" s="7">
        <f t="shared" ref="BE2" si="6">YEAR(BE3)</f>
        <v>2019</v>
      </c>
      <c r="BF2" s="7">
        <f t="shared" ref="BF2" si="7">YEAR(BF3)</f>
        <v>2019</v>
      </c>
      <c r="BG2" s="7">
        <f t="shared" ref="BG2" si="8">YEAR(BG3)</f>
        <v>2019</v>
      </c>
      <c r="BH2" s="7">
        <f t="shared" ref="BH2" si="9">YEAR(BH3)</f>
        <v>2019</v>
      </c>
      <c r="BI2" s="7">
        <f t="shared" ref="BI2" si="10">YEAR(BI3)</f>
        <v>2019</v>
      </c>
      <c r="BJ2" s="7">
        <f t="shared" ref="BJ2" si="11">YEAR(BJ3)</f>
        <v>2019</v>
      </c>
      <c r="BK2" s="7">
        <f t="shared" ref="BK2" si="12">YEAR(BK3)</f>
        <v>2019</v>
      </c>
      <c r="BL2" s="7">
        <f t="shared" ref="BL2" si="13">YEAR(BL3)</f>
        <v>2019</v>
      </c>
      <c r="BM2" s="7">
        <f t="shared" ref="BM2" si="14">YEAR(BM3)</f>
        <v>2019</v>
      </c>
      <c r="BN2" s="7">
        <f t="shared" ref="BN2" si="15">YEAR(BN3)</f>
        <v>2020</v>
      </c>
      <c r="BO2" s="7">
        <f t="shared" ref="BO2" si="16">YEAR(BO3)</f>
        <v>2020</v>
      </c>
      <c r="BP2" s="7">
        <f t="shared" ref="BP2" si="17">YEAR(BP3)</f>
        <v>2020</v>
      </c>
      <c r="BQ2" s="7">
        <f t="shared" ref="BQ2" si="18">YEAR(BQ3)</f>
        <v>2020</v>
      </c>
      <c r="BR2" s="7">
        <f t="shared" ref="BR2" si="19">YEAR(BR3)</f>
        <v>2020</v>
      </c>
      <c r="BS2" s="7">
        <f t="shared" ref="BS2" si="20">YEAR(BS3)</f>
        <v>2020</v>
      </c>
      <c r="BT2" s="7">
        <f t="shared" ref="BT2" si="21">YEAR(BT3)</f>
        <v>2020</v>
      </c>
      <c r="BU2" s="7">
        <f t="shared" ref="BU2" si="22">YEAR(BU3)</f>
        <v>2020</v>
      </c>
      <c r="BV2" s="7">
        <f t="shared" ref="BV2" si="23">YEAR(BV3)</f>
        <v>2020</v>
      </c>
      <c r="BW2" s="7">
        <f t="shared" ref="BW2" si="24">YEAR(BW3)</f>
        <v>2020</v>
      </c>
      <c r="BX2" s="7">
        <f t="shared" ref="BX2" si="25">YEAR(BX3)</f>
        <v>2020</v>
      </c>
      <c r="BY2" s="7">
        <f t="shared" ref="BY2" si="26">YEAR(BY3)</f>
        <v>2020</v>
      </c>
      <c r="BZ2" s="7">
        <f t="shared" ref="BZ2" si="27">YEAR(BZ3)</f>
        <v>2021</v>
      </c>
      <c r="CA2" s="7">
        <f t="shared" ref="CA2" si="28">YEAR(CA3)</f>
        <v>2021</v>
      </c>
      <c r="CB2" s="7">
        <f t="shared" ref="CB2" si="29">YEAR(CB3)</f>
        <v>2021</v>
      </c>
      <c r="CC2" s="7">
        <f t="shared" ref="CC2" si="30">YEAR(CC3)</f>
        <v>2021</v>
      </c>
      <c r="CD2" s="7">
        <f t="shared" ref="CD2" si="31">YEAR(CD3)</f>
        <v>2021</v>
      </c>
      <c r="CE2" s="7">
        <f t="shared" ref="CE2" si="32">YEAR(CE3)</f>
        <v>2021</v>
      </c>
      <c r="CF2" s="7">
        <f t="shared" ref="CF2" si="33">YEAR(CF3)</f>
        <v>2021</v>
      </c>
      <c r="CG2" s="7">
        <f t="shared" ref="CG2" si="34">YEAR(CG3)</f>
        <v>2021</v>
      </c>
      <c r="CH2" s="7">
        <f t="shared" ref="CH2" si="35">YEAR(CH3)</f>
        <v>2021</v>
      </c>
      <c r="CI2" s="7">
        <f t="shared" ref="CI2" si="36">YEAR(CI3)</f>
        <v>2021</v>
      </c>
      <c r="CJ2" s="7">
        <f t="shared" ref="CJ2" si="37">YEAR(CJ3)</f>
        <v>2021</v>
      </c>
      <c r="CK2" s="7">
        <f t="shared" ref="CK2" si="38">YEAR(CK3)</f>
        <v>2021</v>
      </c>
      <c r="CL2" s="7">
        <f t="shared" ref="CL2" si="39">YEAR(CL3)</f>
        <v>2022</v>
      </c>
      <c r="CM2" s="7">
        <f t="shared" ref="CM2" si="40">YEAR(CM3)</f>
        <v>2022</v>
      </c>
      <c r="CN2" s="7">
        <f t="shared" ref="CN2" si="41">YEAR(CN3)</f>
        <v>2022</v>
      </c>
      <c r="CO2" s="7">
        <f t="shared" ref="CO2" si="42">YEAR(CO3)</f>
        <v>2022</v>
      </c>
      <c r="CP2" s="7">
        <f t="shared" ref="CP2" si="43">YEAR(CP3)</f>
        <v>2022</v>
      </c>
      <c r="CQ2" s="7">
        <f t="shared" ref="CQ2" si="44">YEAR(CQ3)</f>
        <v>2022</v>
      </c>
      <c r="CR2" s="7">
        <f t="shared" ref="CR2" si="45">YEAR(CR3)</f>
        <v>2022</v>
      </c>
      <c r="CS2" s="7">
        <f t="shared" ref="CS2" si="46">YEAR(CS3)</f>
        <v>2022</v>
      </c>
      <c r="CT2" s="7">
        <f t="shared" ref="CT2" si="47">YEAR(CT3)</f>
        <v>2022</v>
      </c>
      <c r="CU2" s="7">
        <f t="shared" ref="CU2" si="48">YEAR(CU3)</f>
        <v>2022</v>
      </c>
      <c r="CV2" s="7">
        <f t="shared" ref="CV2" si="49">YEAR(CV3)</f>
        <v>2022</v>
      </c>
      <c r="CW2" s="7">
        <f t="shared" ref="CW2" si="50">YEAR(CW3)</f>
        <v>2022</v>
      </c>
      <c r="CX2" s="7">
        <f t="shared" ref="CX2" si="51">YEAR(CX3)</f>
        <v>2023</v>
      </c>
      <c r="CY2" s="7">
        <f t="shared" ref="CY2" si="52">YEAR(CY3)</f>
        <v>2023</v>
      </c>
      <c r="CZ2" s="7">
        <f t="shared" ref="CZ2" si="53">YEAR(CZ3)</f>
        <v>2023</v>
      </c>
      <c r="DA2" s="7">
        <f t="shared" ref="DA2" si="54">YEAR(DA3)</f>
        <v>2023</v>
      </c>
      <c r="DB2" s="7">
        <f t="shared" ref="DB2" si="55">YEAR(DB3)</f>
        <v>2023</v>
      </c>
      <c r="DC2" s="7">
        <f t="shared" ref="DC2" si="56">YEAR(DC3)</f>
        <v>2023</v>
      </c>
      <c r="DD2" s="7">
        <f t="shared" ref="DD2" si="57">YEAR(DD3)</f>
        <v>2023</v>
      </c>
      <c r="DE2" s="7">
        <f t="shared" ref="DE2" si="58">YEAR(DE3)</f>
        <v>2023</v>
      </c>
      <c r="DF2" s="7">
        <f t="shared" ref="DF2" si="59">YEAR(DF3)</f>
        <v>2023</v>
      </c>
      <c r="DG2" s="7">
        <f t="shared" ref="DG2" si="60">YEAR(DG3)</f>
        <v>2023</v>
      </c>
      <c r="DH2" s="7">
        <f t="shared" ref="DH2" si="61">YEAR(DH3)</f>
        <v>2023</v>
      </c>
      <c r="DI2" s="7">
        <f t="shared" ref="DI2" si="62">YEAR(DI3)</f>
        <v>2023</v>
      </c>
      <c r="DJ2" s="7">
        <f t="shared" ref="DJ2" si="63">YEAR(DJ3)</f>
        <v>2024</v>
      </c>
      <c r="DK2" s="7">
        <f t="shared" ref="DK2" si="64">YEAR(DK3)</f>
        <v>2024</v>
      </c>
      <c r="DL2" s="7">
        <f t="shared" ref="DL2" si="65">YEAR(DL3)</f>
        <v>2024</v>
      </c>
      <c r="DM2" s="7">
        <f t="shared" ref="DM2" si="66">YEAR(DM3)</f>
        <v>2024</v>
      </c>
      <c r="DN2" s="7">
        <f t="shared" ref="DN2" si="67">YEAR(DN3)</f>
        <v>2024</v>
      </c>
      <c r="DO2" s="7">
        <f t="shared" ref="DO2" si="68">YEAR(DO3)</f>
        <v>2024</v>
      </c>
      <c r="DP2" s="7">
        <f t="shared" ref="DP2" si="69">YEAR(DP3)</f>
        <v>2024</v>
      </c>
      <c r="DQ2" s="7">
        <f t="shared" ref="DQ2" si="70">YEAR(DQ3)</f>
        <v>2024</v>
      </c>
      <c r="DR2" s="7">
        <f t="shared" ref="DR2" si="71">YEAR(DR3)</f>
        <v>2024</v>
      </c>
      <c r="DS2" s="7">
        <f t="shared" ref="DS2" si="72">YEAR(DS3)</f>
        <v>2024</v>
      </c>
      <c r="DT2" s="7">
        <f t="shared" ref="DT2" si="73">YEAR(DT3)</f>
        <v>2024</v>
      </c>
      <c r="DU2" s="7">
        <f t="shared" ref="DU2" si="74">YEAR(DU3)</f>
        <v>2024</v>
      </c>
    </row>
    <row r="3" spans="1:125" s="9" customFormat="1" x14ac:dyDescent="0.25">
      <c r="A3" s="160" t="s">
        <v>28</v>
      </c>
      <c r="B3" s="76"/>
      <c r="C3" s="22" t="s">
        <v>1</v>
      </c>
      <c r="D3" s="23">
        <f>данные!D3</f>
        <v>41944</v>
      </c>
      <c r="E3" s="23">
        <f>данные!E3</f>
        <v>41974</v>
      </c>
      <c r="F3" s="23">
        <f>данные!F3</f>
        <v>42005</v>
      </c>
      <c r="G3" s="23">
        <f>данные!G3</f>
        <v>42036</v>
      </c>
      <c r="H3" s="23">
        <f>данные!H3</f>
        <v>42064</v>
      </c>
      <c r="I3" s="23">
        <f>данные!I3</f>
        <v>42095</v>
      </c>
      <c r="J3" s="23">
        <f>данные!J3</f>
        <v>42125</v>
      </c>
      <c r="K3" s="23">
        <f>данные!K3</f>
        <v>42156</v>
      </c>
      <c r="L3" s="23">
        <f>данные!L3</f>
        <v>42186</v>
      </c>
      <c r="M3" s="23">
        <f>данные!M3</f>
        <v>42217</v>
      </c>
      <c r="N3" s="23">
        <f>данные!N3</f>
        <v>42248</v>
      </c>
      <c r="O3" s="23">
        <f>данные!O3</f>
        <v>42278</v>
      </c>
      <c r="P3" s="23">
        <f>данные!P3</f>
        <v>42309</v>
      </c>
      <c r="Q3" s="23">
        <f>данные!Q3</f>
        <v>42339</v>
      </c>
      <c r="R3" s="23">
        <f>данные!R3</f>
        <v>42370</v>
      </c>
      <c r="S3" s="23">
        <f>данные!S3</f>
        <v>42401</v>
      </c>
      <c r="T3" s="23">
        <f>данные!T3</f>
        <v>42430</v>
      </c>
      <c r="U3" s="23">
        <f>данные!U3</f>
        <v>42461</v>
      </c>
      <c r="V3" s="23">
        <f>данные!V3</f>
        <v>42491</v>
      </c>
      <c r="W3" s="23">
        <f>данные!W3</f>
        <v>42522</v>
      </c>
      <c r="X3" s="23">
        <f>данные!X3</f>
        <v>42552</v>
      </c>
      <c r="Y3" s="23">
        <f>данные!Y3</f>
        <v>42583</v>
      </c>
      <c r="Z3" s="23">
        <f>данные!Z3</f>
        <v>42614</v>
      </c>
      <c r="AA3" s="23">
        <f>данные!AA3</f>
        <v>42644</v>
      </c>
      <c r="AB3" s="23">
        <f>данные!AB3</f>
        <v>42675</v>
      </c>
      <c r="AC3" s="23">
        <f>данные!AC3</f>
        <v>42705</v>
      </c>
      <c r="AD3" s="23">
        <f>данные!AD3</f>
        <v>42736</v>
      </c>
      <c r="AE3" s="23">
        <f>данные!AE3</f>
        <v>42767</v>
      </c>
      <c r="AF3" s="23">
        <f>данные!AF3</f>
        <v>42795</v>
      </c>
      <c r="AG3" s="23">
        <f>данные!AG3</f>
        <v>42826</v>
      </c>
      <c r="AH3" s="23">
        <f>данные!AH3</f>
        <v>42856</v>
      </c>
      <c r="AI3" s="23">
        <f>данные!AI3</f>
        <v>42887</v>
      </c>
      <c r="AJ3" s="23">
        <f>данные!AJ3</f>
        <v>42917</v>
      </c>
      <c r="AK3" s="23">
        <f>данные!AK3</f>
        <v>42948</v>
      </c>
      <c r="AL3" s="23">
        <f>данные!AL3</f>
        <v>42979</v>
      </c>
      <c r="AM3" s="23">
        <f>данные!AM3</f>
        <v>43009</v>
      </c>
      <c r="AN3" s="23">
        <f>данные!AN3</f>
        <v>43040</v>
      </c>
      <c r="AO3" s="23">
        <f>данные!AO3</f>
        <v>43070</v>
      </c>
      <c r="AP3" s="23">
        <f>данные!AP3</f>
        <v>43101</v>
      </c>
      <c r="AQ3" s="23">
        <f>данные!AQ3</f>
        <v>43132</v>
      </c>
      <c r="AR3" s="23">
        <f>данные!AR3</f>
        <v>43160</v>
      </c>
      <c r="AS3" s="23">
        <f>данные!AS3</f>
        <v>43191</v>
      </c>
      <c r="AT3" s="23">
        <f>данные!AT3</f>
        <v>43221</v>
      </c>
      <c r="AU3" s="23">
        <f>данные!AU3</f>
        <v>43252</v>
      </c>
      <c r="AV3" s="23">
        <f>данные!AV3</f>
        <v>43282</v>
      </c>
      <c r="AW3" s="23">
        <f>данные!AW3</f>
        <v>43313</v>
      </c>
      <c r="AX3" s="23">
        <f>данные!AX3</f>
        <v>43344</v>
      </c>
      <c r="AY3" s="23">
        <f>данные!AY3</f>
        <v>43374</v>
      </c>
      <c r="AZ3" s="23">
        <f>данные!AZ3</f>
        <v>43405</v>
      </c>
      <c r="BA3" s="23">
        <f>данные!BA3</f>
        <v>43435</v>
      </c>
      <c r="BB3" s="23">
        <f>данные!BB3</f>
        <v>43466</v>
      </c>
      <c r="BC3" s="23">
        <f>данные!BC3</f>
        <v>43497</v>
      </c>
      <c r="BD3" s="23">
        <f>данные!BD3</f>
        <v>43525</v>
      </c>
      <c r="BE3" s="23">
        <f>данные!BE3</f>
        <v>43556</v>
      </c>
      <c r="BF3" s="23">
        <f>данные!BF3</f>
        <v>43586</v>
      </c>
      <c r="BG3" s="23">
        <f>данные!BG3</f>
        <v>43617</v>
      </c>
      <c r="BH3" s="23">
        <f>данные!BH3</f>
        <v>43647</v>
      </c>
      <c r="BI3" s="23">
        <f>данные!BI3</f>
        <v>43678</v>
      </c>
      <c r="BJ3" s="23">
        <f>данные!BJ3</f>
        <v>43709</v>
      </c>
      <c r="BK3" s="23">
        <f>данные!BK3</f>
        <v>43739</v>
      </c>
      <c r="BL3" s="23">
        <f>данные!BL3</f>
        <v>43770</v>
      </c>
      <c r="BM3" s="23">
        <f>данные!BM3</f>
        <v>43800</v>
      </c>
      <c r="BN3" s="23">
        <f>данные!BN3</f>
        <v>43831</v>
      </c>
      <c r="BO3" s="23">
        <f>данные!BO3</f>
        <v>43862</v>
      </c>
      <c r="BP3" s="23">
        <f>данные!BP3</f>
        <v>43891</v>
      </c>
      <c r="BQ3" s="23">
        <f>данные!BQ3</f>
        <v>43922</v>
      </c>
      <c r="BR3" s="23">
        <f>данные!BR3</f>
        <v>43952</v>
      </c>
      <c r="BS3" s="23">
        <f>данные!BS3</f>
        <v>43983</v>
      </c>
      <c r="BT3" s="23">
        <f>данные!BT3</f>
        <v>44013</v>
      </c>
      <c r="BU3" s="23">
        <f>данные!BU3</f>
        <v>44044</v>
      </c>
      <c r="BV3" s="23">
        <f>данные!BV3</f>
        <v>44075</v>
      </c>
      <c r="BW3" s="23">
        <f>данные!BW3</f>
        <v>44105</v>
      </c>
      <c r="BX3" s="23">
        <f>данные!BX3</f>
        <v>44136</v>
      </c>
      <c r="BY3" s="23">
        <f>данные!BY3</f>
        <v>44166</v>
      </c>
      <c r="BZ3" s="23">
        <f>данные!BZ3</f>
        <v>44197</v>
      </c>
      <c r="CA3" s="23">
        <f>данные!CA3</f>
        <v>44228</v>
      </c>
      <c r="CB3" s="23">
        <f>данные!CB3</f>
        <v>44256</v>
      </c>
      <c r="CC3" s="23">
        <f>данные!CC3</f>
        <v>44287</v>
      </c>
      <c r="CD3" s="23">
        <f>данные!CD3</f>
        <v>44317</v>
      </c>
      <c r="CE3" s="23">
        <f>данные!CE3</f>
        <v>44348</v>
      </c>
      <c r="CF3" s="23">
        <f>данные!CF3</f>
        <v>44378</v>
      </c>
      <c r="CG3" s="23">
        <f>данные!CG3</f>
        <v>44409</v>
      </c>
      <c r="CH3" s="23">
        <f>данные!CH3</f>
        <v>44440</v>
      </c>
      <c r="CI3" s="23">
        <f>данные!CI3</f>
        <v>44470</v>
      </c>
      <c r="CJ3" s="23">
        <f>данные!CJ3</f>
        <v>44501</v>
      </c>
      <c r="CK3" s="23">
        <f>данные!CK3</f>
        <v>44531</v>
      </c>
      <c r="CL3" s="23">
        <f>данные!CL3</f>
        <v>44562</v>
      </c>
      <c r="CM3" s="23">
        <f>данные!CM3</f>
        <v>44593</v>
      </c>
      <c r="CN3" s="23">
        <f>данные!CN3</f>
        <v>44621</v>
      </c>
      <c r="CO3" s="23">
        <f>данные!CO3</f>
        <v>44652</v>
      </c>
      <c r="CP3" s="23">
        <f>данные!CP3</f>
        <v>44682</v>
      </c>
      <c r="CQ3" s="23">
        <f>данные!CQ3</f>
        <v>44713</v>
      </c>
      <c r="CR3" s="23">
        <f>данные!CR3</f>
        <v>44743</v>
      </c>
      <c r="CS3" s="23">
        <f>данные!CS3</f>
        <v>44774</v>
      </c>
      <c r="CT3" s="23">
        <f>данные!CT3</f>
        <v>44805</v>
      </c>
      <c r="CU3" s="23">
        <f>данные!CU3</f>
        <v>44835</v>
      </c>
      <c r="CV3" s="23">
        <f>данные!CV3</f>
        <v>44866</v>
      </c>
      <c r="CW3" s="23">
        <f>данные!CW3</f>
        <v>44896</v>
      </c>
      <c r="CX3" s="23">
        <f>данные!CX3</f>
        <v>44927</v>
      </c>
      <c r="CY3" s="23">
        <f>данные!CY3</f>
        <v>44958</v>
      </c>
      <c r="CZ3" s="23">
        <f>данные!CZ3</f>
        <v>44986</v>
      </c>
      <c r="DA3" s="23">
        <f>данные!DA3</f>
        <v>45017</v>
      </c>
      <c r="DB3" s="23">
        <f>данные!DB3</f>
        <v>45047</v>
      </c>
      <c r="DC3" s="23">
        <f>данные!DC3</f>
        <v>45078</v>
      </c>
      <c r="DD3" s="23">
        <f>данные!DD3</f>
        <v>45108</v>
      </c>
      <c r="DE3" s="23">
        <f>данные!DE3</f>
        <v>45139</v>
      </c>
      <c r="DF3" s="23">
        <f>данные!DF3</f>
        <v>45170</v>
      </c>
      <c r="DG3" s="23">
        <f>данные!DG3</f>
        <v>45200</v>
      </c>
      <c r="DH3" s="23">
        <f>данные!DH3</f>
        <v>45231</v>
      </c>
      <c r="DI3" s="23">
        <f>данные!DI3</f>
        <v>45261</v>
      </c>
      <c r="DJ3" s="23">
        <f>данные!DJ3</f>
        <v>45292</v>
      </c>
      <c r="DK3" s="23">
        <f>данные!DK3</f>
        <v>45323</v>
      </c>
      <c r="DL3" s="23">
        <f>данные!DL3</f>
        <v>45352</v>
      </c>
      <c r="DM3" s="23">
        <f>данные!DM3</f>
        <v>45383</v>
      </c>
      <c r="DN3" s="23">
        <f>данные!DN3</f>
        <v>45413</v>
      </c>
      <c r="DO3" s="23">
        <f>данные!DO3</f>
        <v>45444</v>
      </c>
      <c r="DP3" s="23">
        <f>данные!DP3</f>
        <v>45474</v>
      </c>
      <c r="DQ3" s="23">
        <f>данные!DQ3</f>
        <v>45505</v>
      </c>
      <c r="DR3" s="23">
        <f>данные!DR3</f>
        <v>45536</v>
      </c>
      <c r="DS3" s="23">
        <f>данные!DS3</f>
        <v>45566</v>
      </c>
      <c r="DT3" s="23">
        <f>данные!DT3</f>
        <v>45597</v>
      </c>
      <c r="DU3" s="23">
        <f>данные!DU3</f>
        <v>45627</v>
      </c>
    </row>
    <row r="4" spans="1:125" x14ac:dyDescent="0.25">
      <c r="A4" s="11" t="s">
        <v>144</v>
      </c>
      <c r="C4" s="12">
        <f>SUM(D4:DU4)</f>
        <v>211010741.44218227</v>
      </c>
      <c r="D4" s="13">
        <f>'Cash Flow'!D46</f>
        <v>-51297680.000000007</v>
      </c>
      <c r="E4" s="13">
        <f>'Cash Flow'!E46</f>
        <v>-1065000.0000000002</v>
      </c>
      <c r="F4" s="13">
        <f>'Cash Flow'!F46</f>
        <v>-1065000.0000000002</v>
      </c>
      <c r="G4" s="13">
        <f>'Cash Flow'!G46</f>
        <v>-1065000.0000000002</v>
      </c>
      <c r="H4" s="13">
        <f>'Cash Flow'!H46</f>
        <v>-1670500.0000000002</v>
      </c>
      <c r="I4" s="13">
        <f>'Cash Flow'!I46</f>
        <v>-1494999.9999999998</v>
      </c>
      <c r="J4" s="13">
        <f>'Cash Flow'!J46</f>
        <v>-1494999.9999999998</v>
      </c>
      <c r="K4" s="13">
        <f>'Cash Flow'!K46</f>
        <v>-1494999.9999999998</v>
      </c>
      <c r="L4" s="13">
        <f>'Cash Flow'!L46</f>
        <v>-9413324.531779658</v>
      </c>
      <c r="M4" s="13">
        <f>'Cash Flow'!M46</f>
        <v>-18207127.942608289</v>
      </c>
      <c r="N4" s="13">
        <f>'Cash Flow'!N46</f>
        <v>2430169.3747645947</v>
      </c>
      <c r="O4" s="13">
        <f>'Cash Flow'!O46</f>
        <v>1893878.3684086571</v>
      </c>
      <c r="P4" s="13">
        <f>'Cash Flow'!P46</f>
        <v>-3596681.3333333307</v>
      </c>
      <c r="Q4" s="13">
        <f>'Cash Flow'!Q46</f>
        <v>2376233.714285708</v>
      </c>
      <c r="R4" s="13">
        <f>'Cash Flow'!R46</f>
        <v>2094995.6559318241</v>
      </c>
      <c r="S4" s="13">
        <f>'Cash Flow'!S46</f>
        <v>2560397.1428571306</v>
      </c>
      <c r="T4" s="13">
        <f>'Cash Flow'!T46</f>
        <v>2462490.7540974645</v>
      </c>
      <c r="U4" s="13">
        <f>'Cash Flow'!U46</f>
        <v>2143872.8489507716</v>
      </c>
      <c r="V4" s="13">
        <f>'Cash Flow'!V46</f>
        <v>2498355.5423190994</v>
      </c>
      <c r="W4" s="13">
        <f>'Cash Flow'!W46</f>
        <v>2602783.6256120503</v>
      </c>
      <c r="X4" s="13">
        <f>'Cash Flow'!X46</f>
        <v>2317242.9121468985</v>
      </c>
      <c r="Y4" s="13">
        <f>'Cash Flow'!Y46</f>
        <v>1966086.6041431222</v>
      </c>
      <c r="Z4" s="13">
        <f>'Cash Flow'!Z46</f>
        <v>2601494.0256120539</v>
      </c>
      <c r="AA4" s="13">
        <f>'Cash Flow'!AA46</f>
        <v>1928672.4991525356</v>
      </c>
      <c r="AB4" s="13">
        <f>'Cash Flow'!AB46</f>
        <v>2765178.783804114</v>
      </c>
      <c r="AC4" s="13">
        <f>'Cash Flow'!AC46</f>
        <v>2785511.6290018796</v>
      </c>
      <c r="AD4" s="13">
        <f>'Cash Flow'!AD46</f>
        <v>2512909.2895479873</v>
      </c>
      <c r="AE4" s="13">
        <f>'Cash Flow'!AE46</f>
        <v>2763889.1838041442</v>
      </c>
      <c r="AF4" s="13">
        <f>'Cash Flow'!AF46</f>
        <v>2784222.0290019088</v>
      </c>
      <c r="AG4" s="13">
        <f>'Cash Flow'!AG46</f>
        <v>2518088.8765536384</v>
      </c>
      <c r="AH4" s="13">
        <f>'Cash Flow'!AH46</f>
        <v>2762599.5838041212</v>
      </c>
      <c r="AI4" s="13">
        <f>'Cash Flow'!AI46</f>
        <v>2782932.4290018859</v>
      </c>
      <c r="AJ4" s="13">
        <f>'Cash Flow'!AJ46</f>
        <v>2523268.4635593249</v>
      </c>
      <c r="AK4" s="13">
        <f>'Cash Flow'!AK46</f>
        <v>2146235.4075328941</v>
      </c>
      <c r="AL4" s="13">
        <f>'Cash Flow'!AL46</f>
        <v>2781642.8290019003</v>
      </c>
      <c r="AM4" s="13">
        <f>'Cash Flow'!AM46</f>
        <v>2115010.5505649596</v>
      </c>
      <c r="AN4" s="13">
        <f>'Cash Flow'!AN46</f>
        <v>2623183.6465160251</v>
      </c>
      <c r="AO4" s="13">
        <f>'Cash Flow'!AO46</f>
        <v>2396219.7544256127</v>
      </c>
      <c r="AP4" s="13">
        <f>'Cash Flow'!AP46</f>
        <v>2149494.1629944104</v>
      </c>
      <c r="AQ4" s="13">
        <f>'Cash Flow'!AQ46</f>
        <v>2378410.8685499076</v>
      </c>
      <c r="AR4" s="13">
        <f>'Cash Flow'!AR46</f>
        <v>2394930.1544256113</v>
      </c>
      <c r="AS4" s="13">
        <f>'Cash Flow'!AS46</f>
        <v>2154673.7500000014</v>
      </c>
      <c r="AT4" s="13">
        <f>'Cash Flow'!AT46</f>
        <v>2377121.2685499061</v>
      </c>
      <c r="AU4" s="13">
        <f>'Cash Flow'!AU46</f>
        <v>2393640.5544256731</v>
      </c>
      <c r="AV4" s="13">
        <f>'Cash Flow'!AV46</f>
        <v>2159853.3370056506</v>
      </c>
      <c r="AW4" s="13">
        <f>'Cash Flow'!AW46</f>
        <v>1873729.9736346509</v>
      </c>
      <c r="AX4" s="13">
        <f>'Cash Flow'!AX46</f>
        <v>2392350.9544256139</v>
      </c>
      <c r="AY4" s="13">
        <f>'Cash Flow'!AY46</f>
        <v>1797143.6231638882</v>
      </c>
      <c r="AZ4" s="13">
        <f>'Cash Flow'!AZ46</f>
        <v>2541318.5516008772</v>
      </c>
      <c r="BA4" s="13">
        <f>'Cash Flow'!BA46</f>
        <v>2557837.8374764617</v>
      </c>
      <c r="BB4" s="13">
        <f>'Cash Flow'!BB46</f>
        <v>2336988.9940677998</v>
      </c>
      <c r="BC4" s="13">
        <f>'Cash Flow'!BC46</f>
        <v>2540028.9516008757</v>
      </c>
      <c r="BD4" s="13">
        <f>'Cash Flow'!BD46</f>
        <v>2556548.237476462</v>
      </c>
      <c r="BE4" s="13">
        <f>'Cash Flow'!BE46</f>
        <v>2342168.5810734504</v>
      </c>
      <c r="BF4" s="13">
        <f>'Cash Flow'!BF46</f>
        <v>2538739.3516008761</v>
      </c>
      <c r="BG4" s="13">
        <f>'Cash Flow'!BG46</f>
        <v>2555258.6374764624</v>
      </c>
      <c r="BH4" s="13">
        <f>'Cash Flow'!BH46</f>
        <v>2347348.1680792188</v>
      </c>
      <c r="BI4" s="13">
        <f>'Cash Flow'!BI46</f>
        <v>2035348.0566855036</v>
      </c>
      <c r="BJ4" s="13">
        <f>'Cash Flow'!BJ46</f>
        <v>2553969.0374764609</v>
      </c>
      <c r="BK4" s="13">
        <f>'Cash Flow'!BK46</f>
        <v>1966243.9891949864</v>
      </c>
      <c r="BL4" s="13">
        <f>'Cash Flow'!BL46</f>
        <v>2711275.4588040244</v>
      </c>
      <c r="BM4" s="13">
        <f>'Cash Flow'!BM46</f>
        <v>2727794.7446798491</v>
      </c>
      <c r="BN4" s="13">
        <f>'Cash Flow'!BN46</f>
        <v>2532822.6492936681</v>
      </c>
      <c r="BO4" s="13">
        <f>'Cash Flow'!BO46</f>
        <v>2709985.8588041458</v>
      </c>
      <c r="BP4" s="13">
        <f>'Cash Flow'!BP46</f>
        <v>2726505.1446797284</v>
      </c>
      <c r="BQ4" s="13">
        <f>'Cash Flow'!BQ46</f>
        <v>2538002.2362994379</v>
      </c>
      <c r="BR4" s="13">
        <f>'Cash Flow'!BR46</f>
        <v>2708696.2588040251</v>
      </c>
      <c r="BS4" s="13">
        <f>'Cash Flow'!BS46</f>
        <v>2725215.5446798499</v>
      </c>
      <c r="BT4" s="13">
        <f>'Cash Flow'!BT46</f>
        <v>2543181.8233049698</v>
      </c>
      <c r="BU4" s="13">
        <f>'Cash Flow'!BU46</f>
        <v>2205304.9638888873</v>
      </c>
      <c r="BV4" s="13">
        <f>'Cash Flow'!BV46</f>
        <v>2723925.9446797329</v>
      </c>
      <c r="BW4" s="13">
        <f>'Cash Flow'!BW46</f>
        <v>2142763.4561264422</v>
      </c>
      <c r="BX4" s="13">
        <f>'Cash Flow'!BX46</f>
        <v>2889988.1313677039</v>
      </c>
      <c r="BY4" s="13">
        <f>'Cash Flow'!BY46</f>
        <v>2906507.4172434057</v>
      </c>
      <c r="BZ4" s="13">
        <f>'Cash Flow'!BZ46</f>
        <v>2737412.0698799454</v>
      </c>
      <c r="CA4" s="13">
        <f>'Cash Flow'!CA46</f>
        <v>2888698.5313677024</v>
      </c>
      <c r="CB4" s="13">
        <f>'Cash Flow'!CB46</f>
        <v>2905217.8172434117</v>
      </c>
      <c r="CC4" s="13">
        <f>'Cash Flow'!CC46</f>
        <v>2742591.6568855927</v>
      </c>
      <c r="CD4" s="13">
        <f>'Cash Flow'!CD46</f>
        <v>2887408.9313677046</v>
      </c>
      <c r="CE4" s="13">
        <f>'Cash Flow'!CE46</f>
        <v>2903928.2172434102</v>
      </c>
      <c r="CF4" s="13">
        <f>'Cash Flow'!CF46</f>
        <v>2747771.2438912438</v>
      </c>
      <c r="CG4" s="13">
        <f>'Cash Flow'!CG46</f>
        <v>2384017.6364524476</v>
      </c>
      <c r="CH4" s="13">
        <f>'Cash Flow'!CH46</f>
        <v>2902638.6172434087</v>
      </c>
      <c r="CI4" s="13">
        <f>'Cash Flow'!CI46</f>
        <v>2327072.9790034657</v>
      </c>
      <c r="CJ4" s="13">
        <f>'Cash Flow'!CJ46</f>
        <v>3077894.3575594402</v>
      </c>
      <c r="CK4" s="13">
        <f>'Cash Flow'!CK46</f>
        <v>3094413.6434351462</v>
      </c>
      <c r="CL4" s="13">
        <f>'Cash Flow'!CL46</f>
        <v>2951195.0440942808</v>
      </c>
      <c r="CM4" s="13">
        <f>'Cash Flow'!CM46</f>
        <v>3076604.757559197</v>
      </c>
      <c r="CN4" s="13">
        <f>'Cash Flow'!CN46</f>
        <v>3093124.0434351484</v>
      </c>
      <c r="CO4" s="13">
        <f>'Cash Flow'!CO46</f>
        <v>2956374.6310999244</v>
      </c>
      <c r="CP4" s="13">
        <f>'Cash Flow'!CP46</f>
        <v>3075315.157559434</v>
      </c>
      <c r="CQ4" s="13">
        <f>'Cash Flow'!CQ46</f>
        <v>3091834.4434351469</v>
      </c>
      <c r="CR4" s="13">
        <f>'Cash Flow'!CR46</f>
        <v>2961554.2181055825</v>
      </c>
      <c r="CS4" s="13">
        <f>'Cash Flow'!CS46</f>
        <v>2571923.8626441807</v>
      </c>
      <c r="CT4" s="13">
        <f>'Cash Flow'!CT46</f>
        <v>3090544.8434351454</v>
      </c>
      <c r="CU4" s="13">
        <f>'Cash Flow'!CU46</f>
        <v>2519562.0606229869</v>
      </c>
      <c r="CV4" s="13">
        <f>'Cash Flow'!CV46</f>
        <v>3275453.8150607701</v>
      </c>
      <c r="CW4" s="13">
        <f>'Cash Flow'!CW46</f>
        <v>3291973.1009364757</v>
      </c>
      <c r="CX4" s="13">
        <f>'Cash Flow'!CX46</f>
        <v>3174631.2496182011</v>
      </c>
      <c r="CY4" s="13">
        <f>'Cash Flow'!CY46</f>
        <v>3274164.2150607686</v>
      </c>
      <c r="CZ4" s="13">
        <f>'Cash Flow'!CZ46</f>
        <v>3290683.5009364742</v>
      </c>
      <c r="DA4" s="13">
        <f>'Cash Flow'!DA46</f>
        <v>3179810.8366238596</v>
      </c>
      <c r="DB4" s="13">
        <f>'Cash Flow'!DB46</f>
        <v>3272874.6150607672</v>
      </c>
      <c r="DC4" s="13">
        <f>'Cash Flow'!DC46</f>
        <v>3289393.9009367111</v>
      </c>
      <c r="DD4" s="13">
        <f>'Cash Flow'!DD46</f>
        <v>3184990.4236295107</v>
      </c>
      <c r="DE4" s="13">
        <f>'Cash Flow'!DE46</f>
        <v>2769483.3201455139</v>
      </c>
      <c r="DF4" s="13">
        <f>'Cash Flow'!DF46</f>
        <v>3288104.3009364787</v>
      </c>
      <c r="DG4" s="13">
        <f>'Cash Flow'!DG46</f>
        <v>2720639.67892267</v>
      </c>
      <c r="DH4" s="13">
        <f>'Cash Flow'!DH46</f>
        <v>3483149.1654369179</v>
      </c>
      <c r="DI4" s="13">
        <f>'Cash Flow'!DI46</f>
        <v>3499668.4513128623</v>
      </c>
      <c r="DJ4" s="13">
        <f>'Cash Flow'!DJ46</f>
        <v>3408203.3480171897</v>
      </c>
      <c r="DK4" s="13">
        <f>'Cash Flow'!DK46</f>
        <v>3481859.5654371474</v>
      </c>
      <c r="DL4" s="13">
        <f>'Cash Flow'!DL46</f>
        <v>3498378.8513126224</v>
      </c>
      <c r="DM4" s="13">
        <f>'Cash Flow'!DM46</f>
        <v>3413382.9350228482</v>
      </c>
      <c r="DN4" s="13">
        <f>'Cash Flow'!DN46</f>
        <v>3480569.9654371534</v>
      </c>
      <c r="DO4" s="13">
        <f>'Cash Flow'!DO46</f>
        <v>3497089.2513126209</v>
      </c>
      <c r="DP4" s="13">
        <f>'Cash Flow'!DP46</f>
        <v>3418562.5220284918</v>
      </c>
      <c r="DQ4" s="13">
        <f>'Cash Flow'!DQ46</f>
        <v>2977178.6705219001</v>
      </c>
      <c r="DR4" s="13">
        <f>'Cash Flow'!DR46</f>
        <v>3495799.6513126194</v>
      </c>
      <c r="DS4" s="13">
        <f>'Cash Flow'!DS46</f>
        <v>2930735.2607358312</v>
      </c>
      <c r="DT4" s="13">
        <f>'Cash Flow'!DT46</f>
        <v>3701487.2033323776</v>
      </c>
      <c r="DU4" s="13">
        <f>'Cash Flow'!DU46</f>
        <v>3718006.4892078377</v>
      </c>
    </row>
    <row r="5" spans="1:125" hidden="1" x14ac:dyDescent="0.25">
      <c r="A5" s="11" t="s">
        <v>7</v>
      </c>
      <c r="C5" s="12">
        <f>SUM(D5:BK5)</f>
        <v>0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</row>
    <row r="6" spans="1:125" hidden="1" x14ac:dyDescent="0.25">
      <c r="A6" s="11" t="s">
        <v>8</v>
      </c>
      <c r="C6" s="12">
        <f>SUM(D6:BK6)</f>
        <v>0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</row>
    <row r="7" spans="1:125" hidden="1" x14ac:dyDescent="0.25">
      <c r="A7" s="11" t="s">
        <v>29</v>
      </c>
      <c r="C7" s="12">
        <f>SUM(D7:BK7)</f>
        <v>0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</row>
    <row r="8" spans="1:125" hidden="1" x14ac:dyDescent="0.25">
      <c r="A8" s="11" t="s">
        <v>30</v>
      </c>
      <c r="C8" s="33">
        <f t="shared" ref="C8" si="75">SUM(I8:BK8)</f>
        <v>0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</row>
    <row r="9" spans="1:125" x14ac:dyDescent="0.25">
      <c r="A9" s="11" t="s">
        <v>35</v>
      </c>
      <c r="C9" s="35">
        <f>SUM(I9:DU9)</f>
        <v>164085014.85471457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>
        <f>SUM(DJ4:DU4)/discont</f>
        <v>164085014.85471457</v>
      </c>
    </row>
    <row r="10" spans="1:125" s="9" customFormat="1" x14ac:dyDescent="0.25">
      <c r="A10" s="48" t="s">
        <v>31</v>
      </c>
      <c r="B10" s="30"/>
      <c r="C10" s="31">
        <f>SUM(D10:DU10)</f>
        <v>375074056.29689682</v>
      </c>
      <c r="D10" s="31">
        <f>SUM(D4:D9)-15000-6700</f>
        <v>-51319380.000000007</v>
      </c>
      <c r="E10" s="31">
        <f t="shared" ref="E10:H10" si="76">SUM(E4:E9)</f>
        <v>-1065000.0000000002</v>
      </c>
      <c r="F10" s="31">
        <f t="shared" si="76"/>
        <v>-1065000.0000000002</v>
      </c>
      <c r="G10" s="31">
        <f t="shared" si="76"/>
        <v>-1065000.0000000002</v>
      </c>
      <c r="H10" s="31">
        <f t="shared" si="76"/>
        <v>-1670500.0000000002</v>
      </c>
      <c r="I10" s="31">
        <f>SUM(I4:I9)</f>
        <v>-1494999.9999999998</v>
      </c>
      <c r="J10" s="31">
        <f t="shared" ref="J10:AY10" si="77">SUM(J4:J9)</f>
        <v>-1494999.9999999998</v>
      </c>
      <c r="K10" s="31">
        <f t="shared" si="77"/>
        <v>-1494999.9999999998</v>
      </c>
      <c r="L10" s="31">
        <f t="shared" si="77"/>
        <v>-9413324.531779658</v>
      </c>
      <c r="M10" s="31">
        <f t="shared" si="77"/>
        <v>-18207127.942608289</v>
      </c>
      <c r="N10" s="31">
        <f t="shared" si="77"/>
        <v>2430169.3747645947</v>
      </c>
      <c r="O10" s="31">
        <f t="shared" si="77"/>
        <v>1893878.3684086571</v>
      </c>
      <c r="P10" s="31">
        <f t="shared" si="77"/>
        <v>-3596681.3333333307</v>
      </c>
      <c r="Q10" s="31">
        <f t="shared" si="77"/>
        <v>2376233.714285708</v>
      </c>
      <c r="R10" s="31">
        <f t="shared" si="77"/>
        <v>2094995.6559318241</v>
      </c>
      <c r="S10" s="31">
        <f t="shared" si="77"/>
        <v>2560397.1428571306</v>
      </c>
      <c r="T10" s="31">
        <f t="shared" si="77"/>
        <v>2462490.7540974645</v>
      </c>
      <c r="U10" s="31">
        <f t="shared" si="77"/>
        <v>2143872.8489507716</v>
      </c>
      <c r="V10" s="31">
        <f t="shared" si="77"/>
        <v>2498355.5423190994</v>
      </c>
      <c r="W10" s="31">
        <f t="shared" si="77"/>
        <v>2602783.6256120503</v>
      </c>
      <c r="X10" s="31">
        <f t="shared" si="77"/>
        <v>2317242.9121468985</v>
      </c>
      <c r="Y10" s="31">
        <f t="shared" si="77"/>
        <v>1966086.6041431222</v>
      </c>
      <c r="Z10" s="31">
        <f t="shared" si="77"/>
        <v>2601494.0256120539</v>
      </c>
      <c r="AA10" s="31">
        <f t="shared" si="77"/>
        <v>1928672.4991525356</v>
      </c>
      <c r="AB10" s="31">
        <f t="shared" si="77"/>
        <v>2765178.783804114</v>
      </c>
      <c r="AC10" s="31">
        <f t="shared" si="77"/>
        <v>2785511.6290018796</v>
      </c>
      <c r="AD10" s="31">
        <f t="shared" si="77"/>
        <v>2512909.2895479873</v>
      </c>
      <c r="AE10" s="31">
        <f t="shared" si="77"/>
        <v>2763889.1838041442</v>
      </c>
      <c r="AF10" s="31">
        <f t="shared" si="77"/>
        <v>2784222.0290019088</v>
      </c>
      <c r="AG10" s="31">
        <f t="shared" si="77"/>
        <v>2518088.8765536384</v>
      </c>
      <c r="AH10" s="31">
        <f t="shared" si="77"/>
        <v>2762599.5838041212</v>
      </c>
      <c r="AI10" s="31">
        <f t="shared" si="77"/>
        <v>2782932.4290018859</v>
      </c>
      <c r="AJ10" s="31">
        <f t="shared" si="77"/>
        <v>2523268.4635593249</v>
      </c>
      <c r="AK10" s="31">
        <f t="shared" si="77"/>
        <v>2146235.4075328941</v>
      </c>
      <c r="AL10" s="31">
        <f t="shared" si="77"/>
        <v>2781642.8290019003</v>
      </c>
      <c r="AM10" s="31">
        <f t="shared" si="77"/>
        <v>2115010.5505649596</v>
      </c>
      <c r="AN10" s="31">
        <f t="shared" si="77"/>
        <v>2623183.6465160251</v>
      </c>
      <c r="AO10" s="31">
        <f t="shared" si="77"/>
        <v>2396219.7544256127</v>
      </c>
      <c r="AP10" s="31">
        <f t="shared" si="77"/>
        <v>2149494.1629944104</v>
      </c>
      <c r="AQ10" s="31">
        <f t="shared" si="77"/>
        <v>2378410.8685499076</v>
      </c>
      <c r="AR10" s="31">
        <f t="shared" si="77"/>
        <v>2394930.1544256113</v>
      </c>
      <c r="AS10" s="31">
        <f t="shared" si="77"/>
        <v>2154673.7500000014</v>
      </c>
      <c r="AT10" s="31">
        <f t="shared" si="77"/>
        <v>2377121.2685499061</v>
      </c>
      <c r="AU10" s="31">
        <f t="shared" si="77"/>
        <v>2393640.5544256731</v>
      </c>
      <c r="AV10" s="31">
        <f t="shared" si="77"/>
        <v>2159853.3370056506</v>
      </c>
      <c r="AW10" s="31">
        <f t="shared" si="77"/>
        <v>1873729.9736346509</v>
      </c>
      <c r="AX10" s="31">
        <f t="shared" si="77"/>
        <v>2392350.9544256139</v>
      </c>
      <c r="AY10" s="31">
        <f t="shared" si="77"/>
        <v>1797143.6231638882</v>
      </c>
      <c r="AZ10" s="31">
        <f t="shared" ref="AZ10:DK10" si="78">SUM(AZ4:AZ9)</f>
        <v>2541318.5516008772</v>
      </c>
      <c r="BA10" s="31">
        <f t="shared" si="78"/>
        <v>2557837.8374764617</v>
      </c>
      <c r="BB10" s="31">
        <f t="shared" si="78"/>
        <v>2336988.9940677998</v>
      </c>
      <c r="BC10" s="31">
        <f t="shared" si="78"/>
        <v>2540028.9516008757</v>
      </c>
      <c r="BD10" s="31">
        <f t="shared" si="78"/>
        <v>2556548.237476462</v>
      </c>
      <c r="BE10" s="31">
        <f t="shared" si="78"/>
        <v>2342168.5810734504</v>
      </c>
      <c r="BF10" s="31">
        <f t="shared" si="78"/>
        <v>2538739.3516008761</v>
      </c>
      <c r="BG10" s="31">
        <f t="shared" si="78"/>
        <v>2555258.6374764624</v>
      </c>
      <c r="BH10" s="31">
        <f t="shared" si="78"/>
        <v>2347348.1680792188</v>
      </c>
      <c r="BI10" s="31">
        <f t="shared" si="78"/>
        <v>2035348.0566855036</v>
      </c>
      <c r="BJ10" s="31">
        <f t="shared" si="78"/>
        <v>2553969.0374764609</v>
      </c>
      <c r="BK10" s="31">
        <f t="shared" si="78"/>
        <v>1966243.9891949864</v>
      </c>
      <c r="BL10" s="31">
        <f t="shared" si="78"/>
        <v>2711275.4588040244</v>
      </c>
      <c r="BM10" s="31">
        <f t="shared" si="78"/>
        <v>2727794.7446798491</v>
      </c>
      <c r="BN10" s="31">
        <f t="shared" si="78"/>
        <v>2532822.6492936681</v>
      </c>
      <c r="BO10" s="31">
        <f t="shared" si="78"/>
        <v>2709985.8588041458</v>
      </c>
      <c r="BP10" s="31">
        <f t="shared" si="78"/>
        <v>2726505.1446797284</v>
      </c>
      <c r="BQ10" s="31">
        <f t="shared" si="78"/>
        <v>2538002.2362994379</v>
      </c>
      <c r="BR10" s="31">
        <f t="shared" si="78"/>
        <v>2708696.2588040251</v>
      </c>
      <c r="BS10" s="31">
        <f t="shared" si="78"/>
        <v>2725215.5446798499</v>
      </c>
      <c r="BT10" s="31">
        <f t="shared" si="78"/>
        <v>2543181.8233049698</v>
      </c>
      <c r="BU10" s="31">
        <f t="shared" si="78"/>
        <v>2205304.9638888873</v>
      </c>
      <c r="BV10" s="31">
        <f t="shared" si="78"/>
        <v>2723925.9446797329</v>
      </c>
      <c r="BW10" s="31">
        <f t="shared" si="78"/>
        <v>2142763.4561264422</v>
      </c>
      <c r="BX10" s="31">
        <f t="shared" si="78"/>
        <v>2889988.1313677039</v>
      </c>
      <c r="BY10" s="31">
        <f t="shared" si="78"/>
        <v>2906507.4172434057</v>
      </c>
      <c r="BZ10" s="31">
        <f t="shared" si="78"/>
        <v>2737412.0698799454</v>
      </c>
      <c r="CA10" s="31">
        <f t="shared" si="78"/>
        <v>2888698.5313677024</v>
      </c>
      <c r="CB10" s="31">
        <f t="shared" si="78"/>
        <v>2905217.8172434117</v>
      </c>
      <c r="CC10" s="31">
        <f t="shared" si="78"/>
        <v>2742591.6568855927</v>
      </c>
      <c r="CD10" s="31">
        <f t="shared" si="78"/>
        <v>2887408.9313677046</v>
      </c>
      <c r="CE10" s="31">
        <f t="shared" si="78"/>
        <v>2903928.2172434102</v>
      </c>
      <c r="CF10" s="31">
        <f t="shared" si="78"/>
        <v>2747771.2438912438</v>
      </c>
      <c r="CG10" s="31">
        <f t="shared" si="78"/>
        <v>2384017.6364524476</v>
      </c>
      <c r="CH10" s="31">
        <f t="shared" si="78"/>
        <v>2902638.6172434087</v>
      </c>
      <c r="CI10" s="31">
        <f t="shared" si="78"/>
        <v>2327072.9790034657</v>
      </c>
      <c r="CJ10" s="31">
        <f t="shared" si="78"/>
        <v>3077894.3575594402</v>
      </c>
      <c r="CK10" s="31">
        <f t="shared" si="78"/>
        <v>3094413.6434351462</v>
      </c>
      <c r="CL10" s="31">
        <f t="shared" si="78"/>
        <v>2951195.0440942808</v>
      </c>
      <c r="CM10" s="31">
        <f t="shared" si="78"/>
        <v>3076604.757559197</v>
      </c>
      <c r="CN10" s="31">
        <f t="shared" si="78"/>
        <v>3093124.0434351484</v>
      </c>
      <c r="CO10" s="31">
        <f t="shared" si="78"/>
        <v>2956374.6310999244</v>
      </c>
      <c r="CP10" s="31">
        <f t="shared" si="78"/>
        <v>3075315.157559434</v>
      </c>
      <c r="CQ10" s="31">
        <f t="shared" si="78"/>
        <v>3091834.4434351469</v>
      </c>
      <c r="CR10" s="31">
        <f t="shared" si="78"/>
        <v>2961554.2181055825</v>
      </c>
      <c r="CS10" s="31">
        <f t="shared" si="78"/>
        <v>2571923.8626441807</v>
      </c>
      <c r="CT10" s="31">
        <f t="shared" si="78"/>
        <v>3090544.8434351454</v>
      </c>
      <c r="CU10" s="31">
        <f t="shared" si="78"/>
        <v>2519562.0606229869</v>
      </c>
      <c r="CV10" s="31">
        <f t="shared" si="78"/>
        <v>3275453.8150607701</v>
      </c>
      <c r="CW10" s="31">
        <f t="shared" si="78"/>
        <v>3291973.1009364757</v>
      </c>
      <c r="CX10" s="31">
        <f t="shared" si="78"/>
        <v>3174631.2496182011</v>
      </c>
      <c r="CY10" s="31">
        <f t="shared" si="78"/>
        <v>3274164.2150607686</v>
      </c>
      <c r="CZ10" s="31">
        <f t="shared" si="78"/>
        <v>3290683.5009364742</v>
      </c>
      <c r="DA10" s="31">
        <f t="shared" si="78"/>
        <v>3179810.8366238596</v>
      </c>
      <c r="DB10" s="31">
        <f t="shared" si="78"/>
        <v>3272874.6150607672</v>
      </c>
      <c r="DC10" s="31">
        <f t="shared" si="78"/>
        <v>3289393.9009367111</v>
      </c>
      <c r="DD10" s="31">
        <f t="shared" si="78"/>
        <v>3184990.4236295107</v>
      </c>
      <c r="DE10" s="31">
        <f t="shared" si="78"/>
        <v>2769483.3201455139</v>
      </c>
      <c r="DF10" s="31">
        <f t="shared" si="78"/>
        <v>3288104.3009364787</v>
      </c>
      <c r="DG10" s="31">
        <f t="shared" si="78"/>
        <v>2720639.67892267</v>
      </c>
      <c r="DH10" s="31">
        <f t="shared" si="78"/>
        <v>3483149.1654369179</v>
      </c>
      <c r="DI10" s="31">
        <f t="shared" si="78"/>
        <v>3499668.4513128623</v>
      </c>
      <c r="DJ10" s="31">
        <f t="shared" si="78"/>
        <v>3408203.3480171897</v>
      </c>
      <c r="DK10" s="31">
        <f t="shared" si="78"/>
        <v>3481859.5654371474</v>
      </c>
      <c r="DL10" s="31">
        <f t="shared" ref="DL10:DU10" si="79">SUM(DL4:DL9)</f>
        <v>3498378.8513126224</v>
      </c>
      <c r="DM10" s="31">
        <f t="shared" si="79"/>
        <v>3413382.9350228482</v>
      </c>
      <c r="DN10" s="31">
        <f t="shared" si="79"/>
        <v>3480569.9654371534</v>
      </c>
      <c r="DO10" s="31">
        <f t="shared" si="79"/>
        <v>3497089.2513126209</v>
      </c>
      <c r="DP10" s="31">
        <f t="shared" si="79"/>
        <v>3418562.5220284918</v>
      </c>
      <c r="DQ10" s="31">
        <f t="shared" si="79"/>
        <v>2977178.6705219001</v>
      </c>
      <c r="DR10" s="31">
        <f t="shared" si="79"/>
        <v>3495799.6513126194</v>
      </c>
      <c r="DS10" s="31">
        <f t="shared" si="79"/>
        <v>2930735.2607358312</v>
      </c>
      <c r="DT10" s="31">
        <f t="shared" si="79"/>
        <v>3701487.2033323776</v>
      </c>
      <c r="DU10" s="31">
        <f t="shared" si="79"/>
        <v>167803021.34392241</v>
      </c>
    </row>
    <row r="11" spans="1:125" s="9" customFormat="1" ht="30" x14ac:dyDescent="0.25">
      <c r="A11" s="41" t="s">
        <v>32</v>
      </c>
      <c r="B11" s="198">
        <f>POWER(1+discont,1/12)-1</f>
        <v>1.8769265121506118E-2</v>
      </c>
      <c r="C11" s="12">
        <f>SUM(D11:DU11)</f>
        <v>29152801.201247137</v>
      </c>
      <c r="D11" s="33">
        <f>D10/POWER(1+$B$11,D1)</f>
        <v>-50373898.935672417</v>
      </c>
      <c r="E11" s="33">
        <f t="shared" ref="E11:K11" si="80">E10/POWER(1+$B$11,E1)</f>
        <v>-1026119.4954589308</v>
      </c>
      <c r="F11" s="33">
        <f t="shared" si="80"/>
        <v>-1007214.8135883821</v>
      </c>
      <c r="G11" s="33">
        <f t="shared" si="80"/>
        <v>-988658.4215595217</v>
      </c>
      <c r="H11" s="33">
        <f t="shared" si="80"/>
        <v>-1522184.5440391002</v>
      </c>
      <c r="I11" s="33">
        <f t="shared" si="80"/>
        <v>-1337168.6505448732</v>
      </c>
      <c r="J11" s="33">
        <f t="shared" si="80"/>
        <v>-1312533.3638578036</v>
      </c>
      <c r="K11" s="33">
        <f t="shared" si="80"/>
        <v>-1288351.9446390651</v>
      </c>
      <c r="L11" s="33">
        <f t="shared" ref="L11" si="81">L10/POWER(1+$B$11,L1)</f>
        <v>-7962703.0826751236</v>
      </c>
      <c r="M11" s="33">
        <f t="shared" ref="M11" si="82">M10/POWER(1+$B$11,M1)</f>
        <v>-15117608.695432017</v>
      </c>
      <c r="N11" s="33">
        <f t="shared" ref="N11" si="83">N10/POWER(1+$B$11,N1)</f>
        <v>1980625.4944397702</v>
      </c>
      <c r="O11" s="33">
        <f t="shared" ref="O11" si="84">O10/POWER(1+$B$11,O1)</f>
        <v>1515102.6947269239</v>
      </c>
      <c r="P11" s="33">
        <f t="shared" ref="P11" si="85">P10/POWER(1+$B$11,P1)</f>
        <v>-2824334.3857880193</v>
      </c>
      <c r="Q11" s="33">
        <f t="shared" ref="Q11:R11" si="86">Q10/POWER(1+$B$11,Q1)</f>
        <v>1831586.6591514351</v>
      </c>
      <c r="R11" s="33">
        <f t="shared" si="86"/>
        <v>1585059.6499964991</v>
      </c>
      <c r="S11" s="33">
        <f t="shared" ref="S11" si="87">S10/POWER(1+$B$11,S1)</f>
        <v>1901489.7260639521</v>
      </c>
      <c r="T11" s="33">
        <f t="shared" ref="T11" si="88">T10/POWER(1+$B$11,T1)</f>
        <v>1795086.6761934001</v>
      </c>
      <c r="U11" s="33">
        <f t="shared" ref="U11" si="89">U10/POWER(1+$B$11,U1)</f>
        <v>1534030.5361184175</v>
      </c>
      <c r="V11" s="33">
        <f t="shared" ref="V11" si="90">V10/POWER(1+$B$11,V1)</f>
        <v>1754742.4770958507</v>
      </c>
      <c r="W11" s="33">
        <f t="shared" ref="W11" si="91">W10/POWER(1+$B$11,W1)</f>
        <v>1794408.7467729752</v>
      </c>
      <c r="X11" s="33">
        <f t="shared" ref="X11:Y11" si="92">X10/POWER(1+$B$11,X1)</f>
        <v>1568119.0820578898</v>
      </c>
      <c r="Y11" s="33">
        <f t="shared" si="92"/>
        <v>1305973.2665780778</v>
      </c>
      <c r="Z11" s="33">
        <f t="shared" ref="Z11" si="93">Z10/POWER(1+$B$11,Z1)</f>
        <v>1696206.180282095</v>
      </c>
      <c r="AA11" s="33">
        <f t="shared" ref="AA11" si="94">AA10/POWER(1+$B$11,AA1)</f>
        <v>1234350.3994576195</v>
      </c>
      <c r="AB11" s="33">
        <f t="shared" ref="AB11" si="95">AB10/POWER(1+$B$11,AB1)</f>
        <v>1737110.1408556518</v>
      </c>
      <c r="AC11" s="33">
        <f t="shared" ref="AC11" si="96">AC10/POWER(1+$B$11,AC1)</f>
        <v>1717644.4919264666</v>
      </c>
      <c r="AD11" s="33">
        <f t="shared" ref="AD11" si="97">AD10/POWER(1+$B$11,AD1)</f>
        <v>1521000.2398567256</v>
      </c>
      <c r="AE11" s="33">
        <f t="shared" ref="AE11:AF11" si="98">AE10/POWER(1+$B$11,AE1)</f>
        <v>1642091.158129717</v>
      </c>
      <c r="AF11" s="33">
        <f t="shared" si="98"/>
        <v>1623695.7997130926</v>
      </c>
      <c r="AG11" s="33">
        <f t="shared" ref="AG11" si="99">AG10/POWER(1+$B$11,AG1)</f>
        <v>1441438.1827481582</v>
      </c>
      <c r="AH11" s="33">
        <f t="shared" ref="AH11" si="100">AH10/POWER(1+$B$11,AH1)</f>
        <v>1552269.3242959552</v>
      </c>
      <c r="AI11" s="33">
        <f t="shared" ref="AI11" si="101">AI10/POWER(1+$B$11,AI1)</f>
        <v>1534885.4182544216</v>
      </c>
      <c r="AJ11" s="33">
        <f t="shared" ref="AJ11" si="102">AJ10/POWER(1+$B$11,AJ1)</f>
        <v>1366032.1604164839</v>
      </c>
      <c r="AK11" s="33">
        <f t="shared" ref="AK11" si="103">AK10/POWER(1+$B$11,AK1)</f>
        <v>1140509.7049599639</v>
      </c>
      <c r="AL11" s="33">
        <f t="shared" ref="AL11:AM11" si="104">AL10/POWER(1+$B$11,AL1)</f>
        <v>1450932.3370151741</v>
      </c>
      <c r="AM11" s="33">
        <f t="shared" si="104"/>
        <v>1082885.401889255</v>
      </c>
      <c r="AN11" s="33">
        <f t="shared" ref="AN11" si="105">AN10/POWER(1+$B$11,AN1)</f>
        <v>1318326.0164960069</v>
      </c>
      <c r="AO11" s="33">
        <f t="shared" ref="AO11" si="106">AO10/POWER(1+$B$11,AO1)</f>
        <v>1182074.7383802822</v>
      </c>
      <c r="AP11" s="33">
        <f t="shared" ref="AP11" si="107">AP10/POWER(1+$B$11,AP1)</f>
        <v>1040827.4269456688</v>
      </c>
      <c r="AQ11" s="33">
        <f t="shared" ref="AQ11" si="108">AQ10/POWER(1+$B$11,AQ1)</f>
        <v>1130455.5857105383</v>
      </c>
      <c r="AR11" s="33">
        <f t="shared" ref="AR11" si="109">AR10/POWER(1+$B$11,AR1)</f>
        <v>1117335.6124162532</v>
      </c>
      <c r="AS11" s="33">
        <f t="shared" ref="AS11:AT11" si="110">AS10/POWER(1+$B$11,AS1)</f>
        <v>986725.78034367878</v>
      </c>
      <c r="AT11" s="33">
        <f t="shared" si="110"/>
        <v>1068539.1967576961</v>
      </c>
      <c r="AU11" s="33">
        <f t="shared" ref="AU11" si="111">AU10/POWER(1+$B$11,AU1)</f>
        <v>1056141.771964784</v>
      </c>
      <c r="AV11" s="33">
        <f t="shared" ref="AV11" si="112">AV10/POWER(1+$B$11,AV1)</f>
        <v>935430.9024956302</v>
      </c>
      <c r="AW11" s="33">
        <f t="shared" ref="AW11" si="113">AW10/POWER(1+$B$11,AW1)</f>
        <v>796560.23263960285</v>
      </c>
      <c r="AX11" s="33">
        <f t="shared" ref="AX11" si="114">AX10/POWER(1+$B$11,AX1)</f>
        <v>998299.08428918931</v>
      </c>
      <c r="AY11" s="33">
        <f t="shared" ref="AY11" si="115">AY10/POWER(1+$B$11,AY1)</f>
        <v>736110.02804792474</v>
      </c>
      <c r="AZ11" s="33">
        <f t="shared" ref="AZ11:BA11" si="116">AZ10/POWER(1+$B$11,AZ1)</f>
        <v>1021746.6450674337</v>
      </c>
      <c r="BA11" s="33">
        <f t="shared" si="116"/>
        <v>1009441.8049830106</v>
      </c>
      <c r="BB11" s="33">
        <f t="shared" ref="BB11" si="117">BB10/POWER(1+$B$11,BB1)</f>
        <v>905292.89481108764</v>
      </c>
      <c r="BC11" s="33">
        <f t="shared" ref="BC11" si="118">BC10/POWER(1+$B$11,BC1)</f>
        <v>965817.9599404016</v>
      </c>
      <c r="BD11" s="33">
        <f t="shared" ref="BD11" si="119">BD10/POWER(1+$B$11,BD1)</f>
        <v>954189.79474248481</v>
      </c>
      <c r="BE11" s="33">
        <f t="shared" ref="BE11" si="120">BE10/POWER(1+$B$11,BE1)</f>
        <v>858070.73886935983</v>
      </c>
      <c r="BF11" s="33">
        <f t="shared" ref="BF11" si="121">BF10/POWER(1+$B$11,BF1)</f>
        <v>912950.48121514835</v>
      </c>
      <c r="BG11" s="33">
        <f t="shared" ref="BG11:BH11" si="122">BG10/POWER(1+$B$11,BG1)</f>
        <v>901961.78543949628</v>
      </c>
      <c r="BH11" s="33">
        <f t="shared" si="122"/>
        <v>813307.82149568165</v>
      </c>
      <c r="BI11" s="33">
        <f t="shared" ref="BI11" si="123">BI10/POWER(1+$B$11,BI1)</f>
        <v>692213.85977661307</v>
      </c>
      <c r="BJ11" s="33">
        <f t="shared" ref="BJ11" si="124">BJ10/POWER(1+$B$11,BJ1)</f>
        <v>852592.282649545</v>
      </c>
      <c r="BK11" s="33">
        <f t="shared" ref="BK11" si="125">BK10/POWER(1+$B$11,BK1)</f>
        <v>644298.83037940902</v>
      </c>
      <c r="BL11" s="33">
        <f t="shared" ref="BL11" si="126">BL10/POWER(1+$B$11,BL1)</f>
        <v>872062.76510013873</v>
      </c>
      <c r="BM11" s="33">
        <f t="shared" ref="BM11" si="127">BM10/POWER(1+$B$11,BM1)</f>
        <v>861211.76576523553</v>
      </c>
      <c r="BN11" s="33">
        <f t="shared" ref="BN11:BO11" si="128">BN10/POWER(1+$B$11,BN1)</f>
        <v>784923.28514770162</v>
      </c>
      <c r="BO11" s="33">
        <f t="shared" si="128"/>
        <v>824353.75769018522</v>
      </c>
      <c r="BP11" s="33">
        <f t="shared" ref="BP11" si="129">BP10/POWER(1+$B$11,BP1)</f>
        <v>814098.74336946977</v>
      </c>
      <c r="BQ11" s="33">
        <f t="shared" ref="BQ11" si="130">BQ10/POWER(1+$B$11,BQ1)</f>
        <v>743852.67456894403</v>
      </c>
      <c r="BR11" s="33">
        <f t="shared" ref="BR11" si="131">BR10/POWER(1+$B$11,BR1)</f>
        <v>779254.64900725347</v>
      </c>
      <c r="BS11" s="33">
        <f t="shared" ref="BS11" si="132">BS10/POWER(1+$B$11,BS1)</f>
        <v>769562.89037400286</v>
      </c>
      <c r="BT11" s="33">
        <f t="shared" ref="BT11" si="133">BT10/POWER(1+$B$11,BT1)</f>
        <v>704928.12153114681</v>
      </c>
      <c r="BU11" s="33">
        <f t="shared" ref="BU11:BV11" si="134">BU10/POWER(1+$B$11,BU1)</f>
        <v>600012.42776096892</v>
      </c>
      <c r="BV11" s="33">
        <f t="shared" si="134"/>
        <v>727463.2401143082</v>
      </c>
      <c r="BW11" s="33">
        <f t="shared" ref="BW11" si="135">BW10/POWER(1+$B$11,BW1)</f>
        <v>561712.5834428058</v>
      </c>
      <c r="BX11" s="33">
        <f t="shared" ref="BX11" si="136">BX10/POWER(1+$B$11,BX1)</f>
        <v>743635.5558085012</v>
      </c>
      <c r="BY11" s="33">
        <f t="shared" ref="BY11" si="137">BY10/POWER(1+$B$11,BY1)</f>
        <v>734107.54673412233</v>
      </c>
      <c r="BZ11" s="33">
        <f t="shared" ref="BZ11" si="138">BZ10/POWER(1+$B$11,BZ1)</f>
        <v>678660.53718126169</v>
      </c>
      <c r="CA11" s="33">
        <f t="shared" ref="CA11" si="139">CA10/POWER(1+$B$11,CA1)</f>
        <v>702973.25912037014</v>
      </c>
      <c r="CB11" s="33">
        <f t="shared" ref="CB11:CC11" si="140">CB10/POWER(1+$B$11,CB1)</f>
        <v>693968.00628748501</v>
      </c>
      <c r="CC11" s="33">
        <f t="shared" si="140"/>
        <v>643051.95954417565</v>
      </c>
      <c r="CD11" s="33">
        <f t="shared" ref="CD11" si="141">CD10/POWER(1+$B$11,CD1)</f>
        <v>664534.26102395251</v>
      </c>
      <c r="CE11" s="33">
        <f t="shared" ref="CE11" si="142">CE10/POWER(1+$B$11,CE1)</f>
        <v>656023.08680886182</v>
      </c>
      <c r="CF11" s="33">
        <f t="shared" ref="CF11" si="143">CF10/POWER(1+$B$11,CF1)</f>
        <v>609309.55187037878</v>
      </c>
      <c r="CG11" s="33">
        <f t="shared" ref="CG11" si="144">CG10/POWER(1+$B$11,CG1)</f>
        <v>518908.80700701853</v>
      </c>
      <c r="CH11" s="33">
        <f t="shared" ref="CH11" si="145">CH10/POWER(1+$B$11,CH1)</f>
        <v>620152.80481615907</v>
      </c>
      <c r="CI11" s="33">
        <f t="shared" ref="CI11:CJ11" si="146">CI10/POWER(1+$B$11,CI1)</f>
        <v>488022.57520630315</v>
      </c>
      <c r="CJ11" s="33">
        <f t="shared" si="146"/>
        <v>633589.22660221672</v>
      </c>
      <c r="CK11" s="33">
        <f t="shared" ref="CK11" si="147">CK10/POWER(1+$B$11,CK1)</f>
        <v>625254.18511189893</v>
      </c>
      <c r="CL11" s="33">
        <f t="shared" ref="CL11" si="148">CL10/POWER(1+$B$11,CL1)</f>
        <v>585329.37323960534</v>
      </c>
      <c r="CM11" s="33">
        <f t="shared" ref="CM11" si="149">CM10/POWER(1+$B$11,CM1)</f>
        <v>598960.63226026495</v>
      </c>
      <c r="CN11" s="33">
        <f t="shared" ref="CN11" si="150">CN10/POWER(1+$B$11,CN1)</f>
        <v>591082.46214992169</v>
      </c>
      <c r="CO11" s="33">
        <f t="shared" ref="CO11" si="151">CO10/POWER(1+$B$11,CO1)</f>
        <v>554541.90415917197</v>
      </c>
      <c r="CP11" s="33">
        <f t="shared" ref="CP11:CQ11" si="152">CP10/POWER(1+$B$11,CP1)</f>
        <v>566224.55196922331</v>
      </c>
      <c r="CQ11" s="33">
        <f t="shared" si="152"/>
        <v>558778.21316387353</v>
      </c>
      <c r="CR11" s="33">
        <f t="shared" ref="CR11" si="153">CR10/POWER(1+$B$11,CR1)</f>
        <v>525372.19828192121</v>
      </c>
      <c r="CS11" s="33">
        <f t="shared" ref="CS11" si="154">CS10/POWER(1+$B$11,CS1)</f>
        <v>447847.00343526783</v>
      </c>
      <c r="CT11" s="33">
        <f t="shared" ref="CT11" si="155">CT10/POWER(1+$B$11,CT1)</f>
        <v>528239.38651697407</v>
      </c>
      <c r="CU11" s="33">
        <f t="shared" ref="CU11" si="156">CU10/POWER(1+$B$11,CU1)</f>
        <v>422712.36916476511</v>
      </c>
      <c r="CV11" s="33">
        <f t="shared" ref="CV11" si="157">CV10/POWER(1+$B$11,CV1)</f>
        <v>539405.71270319901</v>
      </c>
      <c r="CW11" s="33">
        <f t="shared" ref="CW11:CX11" si="158">CW10/POWER(1+$B$11,CW1)</f>
        <v>532138.28422792454</v>
      </c>
      <c r="CX11" s="33">
        <f t="shared" si="158"/>
        <v>503715.92303243815</v>
      </c>
      <c r="CY11" s="33">
        <f t="shared" ref="CY11" si="159">CY10/POWER(1+$B$11,CY1)</f>
        <v>509937.57675459114</v>
      </c>
      <c r="CZ11" s="33">
        <f t="shared" ref="CZ11" si="160">CZ10/POWER(1+$B$11,CZ1)</f>
        <v>503068.16760688601</v>
      </c>
      <c r="DA11" s="33">
        <f t="shared" ref="DA11" si="161">DA10/POWER(1+$B$11,DA1)</f>
        <v>477162.35626100184</v>
      </c>
      <c r="DB11" s="33">
        <f t="shared" ref="DB11" si="162">DB10/POWER(1+$B$11,DB1)</f>
        <v>482079.2322397051</v>
      </c>
      <c r="DC11" s="33">
        <f t="shared" ref="DC11" si="163">DC10/POWER(1+$B$11,DC1)</f>
        <v>475586.04575616843</v>
      </c>
      <c r="DD11" s="33">
        <f t="shared" ref="DD11:DE11" si="164">DD10/POWER(1+$B$11,DD1)</f>
        <v>452007.37103221833</v>
      </c>
      <c r="DE11" s="33">
        <f t="shared" si="164"/>
        <v>385798.29644442827</v>
      </c>
      <c r="DF11" s="33">
        <f t="shared" ref="DF11" si="165">DF10/POWER(1+$B$11,DF1)</f>
        <v>449605.17623162729</v>
      </c>
      <c r="DG11" s="33">
        <f t="shared" ref="DG11" si="166">DG10/POWER(1+$B$11,DG1)</f>
        <v>365158.07641164603</v>
      </c>
      <c r="DH11" s="33">
        <f t="shared" ref="DH11" si="167">DH10/POWER(1+$B$11,DH1)</f>
        <v>458887.38821962423</v>
      </c>
      <c r="DI11" s="33">
        <f t="shared" ref="DI11" si="168">DI10/POWER(1+$B$11,DI1)</f>
        <v>452569.32737839123</v>
      </c>
      <c r="DJ11" s="33">
        <f t="shared" ref="DJ11" si="169">DJ10/POWER(1+$B$11,DJ1)</f>
        <v>432621.2804804187</v>
      </c>
      <c r="DK11" s="33">
        <f t="shared" ref="DK11:DL11" si="170">DK10/POWER(1+$B$11,DK1)</f>
        <v>433828.21697985148</v>
      </c>
      <c r="DL11" s="33">
        <f t="shared" si="170"/>
        <v>427855.92423547903</v>
      </c>
      <c r="DM11" s="33">
        <f t="shared" ref="DM11" si="171">DM10/POWER(1+$B$11,DM1)</f>
        <v>409769.74487599247</v>
      </c>
      <c r="DN11" s="33">
        <f t="shared" ref="DN11" si="172">DN10/POWER(1+$B$11,DN1)</f>
        <v>410137.43428441469</v>
      </c>
      <c r="DO11" s="33">
        <f t="shared" ref="DO11" si="173">DO10/POWER(1+$B$11,DO1)</f>
        <v>404491.98819625744</v>
      </c>
      <c r="DP11" s="33">
        <f t="shared" ref="DP11" si="174">DP10/POWER(1+$B$11,DP1)</f>
        <v>388124.35901279462</v>
      </c>
      <c r="DQ11" s="33">
        <f t="shared" ref="DQ11" si="175">DQ10/POWER(1+$B$11,DQ1)</f>
        <v>331784.76315580378</v>
      </c>
      <c r="DR11" s="33">
        <f t="shared" ref="DR11:DS11" si="176">DR10/POWER(1+$B$11,DR1)</f>
        <v>382403.83502463182</v>
      </c>
      <c r="DS11" s="33">
        <f t="shared" si="176"/>
        <v>314685.30245235667</v>
      </c>
      <c r="DT11" s="33">
        <f t="shared" ref="DT11" si="177">DT10/POWER(1+$B$11,DT1)</f>
        <v>390121.86147416732</v>
      </c>
      <c r="DU11" s="33">
        <f t="shared" ref="DU11" si="178">DU10/POWER(1+$B$11,DU1)</f>
        <v>17359930.303841602</v>
      </c>
    </row>
    <row r="12" spans="1:125" s="9" customFormat="1" x14ac:dyDescent="0.25">
      <c r="A12" s="41" t="s">
        <v>33</v>
      </c>
      <c r="B12" s="42"/>
      <c r="C12" s="271">
        <f>POWER(IRR(D10:DU10,0.00001)+1,12)-1</f>
        <v>0.33403192066430787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</row>
    <row r="13" spans="1:125" s="9" customFormat="1" x14ac:dyDescent="0.25">
      <c r="A13" s="41" t="s">
        <v>34</v>
      </c>
      <c r="B13" s="42"/>
      <c r="C13" s="78">
        <f>C23/(-C22)</f>
        <v>0.79520114500985117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</row>
    <row r="14" spans="1:125" s="9" customFormat="1" x14ac:dyDescent="0.25">
      <c r="A14" s="41" t="s">
        <v>175</v>
      </c>
      <c r="B14" s="42"/>
      <c r="C14" s="33">
        <f>MAX(D18:BK18)</f>
        <v>49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</row>
    <row r="15" spans="1:125" s="9" customFormat="1" ht="30" x14ac:dyDescent="0.25">
      <c r="A15" s="37" t="s">
        <v>176</v>
      </c>
      <c r="B15" s="38"/>
      <c r="C15" s="35">
        <f>MAX(D20:BK20)</f>
        <v>60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</row>
    <row r="16" spans="1:125" ht="69.75" customHeight="1" x14ac:dyDescent="0.25">
      <c r="C16" s="12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</row>
    <row r="17" spans="1:125" s="61" customFormat="1" ht="12" x14ac:dyDescent="0.25">
      <c r="A17" s="60"/>
      <c r="C17" s="62"/>
      <c r="D17" s="63">
        <f t="shared" ref="D17" si="179">D10</f>
        <v>-51319380.000000007</v>
      </c>
      <c r="E17" s="63">
        <f>E10+D17</f>
        <v>-52384380.000000007</v>
      </c>
      <c r="F17" s="63">
        <f t="shared" ref="F17:BQ17" si="180">F10+E17</f>
        <v>-53449380.000000007</v>
      </c>
      <c r="G17" s="63">
        <f t="shared" si="180"/>
        <v>-54514380.000000007</v>
      </c>
      <c r="H17" s="63">
        <f t="shared" si="180"/>
        <v>-56184880.000000007</v>
      </c>
      <c r="I17" s="63">
        <f t="shared" si="180"/>
        <v>-57679880.000000007</v>
      </c>
      <c r="J17" s="63">
        <f t="shared" si="180"/>
        <v>-59174880.000000007</v>
      </c>
      <c r="K17" s="63">
        <f t="shared" si="180"/>
        <v>-60669880.000000007</v>
      </c>
      <c r="L17" s="63">
        <f t="shared" si="180"/>
        <v>-70083204.531779662</v>
      </c>
      <c r="M17" s="63">
        <f t="shared" si="180"/>
        <v>-88290332.474387944</v>
      </c>
      <c r="N17" s="63">
        <f t="shared" si="180"/>
        <v>-85860163.099623352</v>
      </c>
      <c r="O17" s="63">
        <f t="shared" si="180"/>
        <v>-83966284.731214702</v>
      </c>
      <c r="P17" s="63">
        <f t="shared" si="180"/>
        <v>-87562966.06454803</v>
      </c>
      <c r="Q17" s="63">
        <f t="shared" si="180"/>
        <v>-85186732.350262329</v>
      </c>
      <c r="R17" s="63">
        <f t="shared" si="180"/>
        <v>-83091736.694330499</v>
      </c>
      <c r="S17" s="63">
        <f t="shared" si="180"/>
        <v>-80531339.551473364</v>
      </c>
      <c r="T17" s="63">
        <f t="shared" si="180"/>
        <v>-78068848.797375903</v>
      </c>
      <c r="U17" s="63">
        <f t="shared" si="180"/>
        <v>-75924975.948425129</v>
      </c>
      <c r="V17" s="63">
        <f t="shared" si="180"/>
        <v>-73426620.406106025</v>
      </c>
      <c r="W17" s="63">
        <f t="shared" si="180"/>
        <v>-70823836.780493975</v>
      </c>
      <c r="X17" s="63">
        <f t="shared" si="180"/>
        <v>-68506593.868347079</v>
      </c>
      <c r="Y17" s="63">
        <f t="shared" si="180"/>
        <v>-66540507.264203958</v>
      </c>
      <c r="Z17" s="63">
        <f t="shared" si="180"/>
        <v>-63939013.238591902</v>
      </c>
      <c r="AA17" s="63">
        <f t="shared" si="180"/>
        <v>-62010340.739439368</v>
      </c>
      <c r="AB17" s="63">
        <f t="shared" si="180"/>
        <v>-59245161.955635257</v>
      </c>
      <c r="AC17" s="63">
        <f t="shared" si="180"/>
        <v>-56459650.326633379</v>
      </c>
      <c r="AD17" s="63">
        <f t="shared" si="180"/>
        <v>-53946741.037085392</v>
      </c>
      <c r="AE17" s="63">
        <f t="shared" si="180"/>
        <v>-51182851.853281245</v>
      </c>
      <c r="AF17" s="63">
        <f t="shared" si="180"/>
        <v>-48398629.824279338</v>
      </c>
      <c r="AG17" s="63">
        <f t="shared" si="180"/>
        <v>-45880540.947725698</v>
      </c>
      <c r="AH17" s="63">
        <f t="shared" si="180"/>
        <v>-43117941.363921575</v>
      </c>
      <c r="AI17" s="63">
        <f t="shared" si="180"/>
        <v>-40335008.934919693</v>
      </c>
      <c r="AJ17" s="63">
        <f t="shared" si="180"/>
        <v>-37811740.471360371</v>
      </c>
      <c r="AK17" s="63">
        <f t="shared" si="180"/>
        <v>-35665505.063827477</v>
      </c>
      <c r="AL17" s="63">
        <f t="shared" si="180"/>
        <v>-32883862.234825578</v>
      </c>
      <c r="AM17" s="63">
        <f t="shared" si="180"/>
        <v>-30768851.684260618</v>
      </c>
      <c r="AN17" s="63">
        <f t="shared" si="180"/>
        <v>-28145668.037744593</v>
      </c>
      <c r="AO17" s="63">
        <f t="shared" si="180"/>
        <v>-25749448.283318982</v>
      </c>
      <c r="AP17" s="63">
        <f t="shared" si="180"/>
        <v>-23599954.120324571</v>
      </c>
      <c r="AQ17" s="63">
        <f t="shared" si="180"/>
        <v>-21221543.251774661</v>
      </c>
      <c r="AR17" s="63">
        <f t="shared" si="180"/>
        <v>-18826613.097349051</v>
      </c>
      <c r="AS17" s="63">
        <f t="shared" si="180"/>
        <v>-16671939.34734905</v>
      </c>
      <c r="AT17" s="63">
        <f t="shared" si="180"/>
        <v>-14294818.078799143</v>
      </c>
      <c r="AU17" s="63">
        <f t="shared" si="180"/>
        <v>-11901177.52437347</v>
      </c>
      <c r="AV17" s="63">
        <f t="shared" si="180"/>
        <v>-9741324.1873678192</v>
      </c>
      <c r="AW17" s="63">
        <f t="shared" si="180"/>
        <v>-7867594.2137331683</v>
      </c>
      <c r="AX17" s="63">
        <f t="shared" si="180"/>
        <v>-5475243.259307554</v>
      </c>
      <c r="AY17" s="63">
        <f t="shared" si="180"/>
        <v>-3678099.6361436658</v>
      </c>
      <c r="AZ17" s="63">
        <f t="shared" si="180"/>
        <v>-1136781.0845427886</v>
      </c>
      <c r="BA17" s="63">
        <f t="shared" si="180"/>
        <v>1421056.7529336731</v>
      </c>
      <c r="BB17" s="63">
        <f t="shared" si="180"/>
        <v>3758045.7470014729</v>
      </c>
      <c r="BC17" s="63">
        <f t="shared" si="180"/>
        <v>6298074.6986023486</v>
      </c>
      <c r="BD17" s="63">
        <f t="shared" si="180"/>
        <v>8854622.9360788111</v>
      </c>
      <c r="BE17" s="63">
        <f t="shared" si="180"/>
        <v>11196791.517152261</v>
      </c>
      <c r="BF17" s="63">
        <f t="shared" si="180"/>
        <v>13735530.868753137</v>
      </c>
      <c r="BG17" s="63">
        <f t="shared" si="180"/>
        <v>16290789.5062296</v>
      </c>
      <c r="BH17" s="63">
        <f t="shared" si="180"/>
        <v>18638137.674308818</v>
      </c>
      <c r="BI17" s="63">
        <f t="shared" si="180"/>
        <v>20673485.730994321</v>
      </c>
      <c r="BJ17" s="63">
        <f t="shared" si="180"/>
        <v>23227454.768470783</v>
      </c>
      <c r="BK17" s="63">
        <f t="shared" si="180"/>
        <v>25193698.757665768</v>
      </c>
      <c r="BL17" s="63">
        <f t="shared" si="180"/>
        <v>27904974.216469795</v>
      </c>
      <c r="BM17" s="63">
        <f t="shared" si="180"/>
        <v>30632768.961149644</v>
      </c>
      <c r="BN17" s="63">
        <f t="shared" si="180"/>
        <v>33165591.610443313</v>
      </c>
      <c r="BO17" s="63">
        <f t="shared" si="180"/>
        <v>35875577.46924746</v>
      </c>
      <c r="BP17" s="63">
        <f t="shared" si="180"/>
        <v>38602082.613927186</v>
      </c>
      <c r="BQ17" s="63">
        <f t="shared" si="180"/>
        <v>41140084.850226626</v>
      </c>
      <c r="BR17" s="63">
        <f t="shared" ref="BR17:DU17" si="181">BR10+BQ17</f>
        <v>43848781.109030649</v>
      </c>
      <c r="BS17" s="63">
        <f t="shared" si="181"/>
        <v>46573996.653710499</v>
      </c>
      <c r="BT17" s="63">
        <f t="shared" si="181"/>
        <v>49117178.477015465</v>
      </c>
      <c r="BU17" s="63">
        <f t="shared" si="181"/>
        <v>51322483.440904349</v>
      </c>
      <c r="BV17" s="63">
        <f t="shared" si="181"/>
        <v>54046409.385584079</v>
      </c>
      <c r="BW17" s="63">
        <f t="shared" si="181"/>
        <v>56189172.841710523</v>
      </c>
      <c r="BX17" s="63">
        <f t="shared" si="181"/>
        <v>59079160.973078229</v>
      </c>
      <c r="BY17" s="63">
        <f t="shared" si="181"/>
        <v>61985668.390321635</v>
      </c>
      <c r="BZ17" s="63">
        <f t="shared" si="181"/>
        <v>64723080.460201576</v>
      </c>
      <c r="CA17" s="63">
        <f t="shared" si="181"/>
        <v>67611778.991569281</v>
      </c>
      <c r="CB17" s="63">
        <f t="shared" si="181"/>
        <v>70516996.808812693</v>
      </c>
      <c r="CC17" s="63">
        <f t="shared" si="181"/>
        <v>73259588.465698287</v>
      </c>
      <c r="CD17" s="63">
        <f t="shared" si="181"/>
        <v>76146997.397065997</v>
      </c>
      <c r="CE17" s="63">
        <f t="shared" si="181"/>
        <v>79050925.6143094</v>
      </c>
      <c r="CF17" s="63">
        <f t="shared" si="181"/>
        <v>81798696.858200639</v>
      </c>
      <c r="CG17" s="63">
        <f t="shared" si="181"/>
        <v>84182714.494653091</v>
      </c>
      <c r="CH17" s="63">
        <f t="shared" si="181"/>
        <v>87085353.1118965</v>
      </c>
      <c r="CI17" s="63">
        <f t="shared" si="181"/>
        <v>89412426.090899959</v>
      </c>
      <c r="CJ17" s="63">
        <f t="shared" si="181"/>
        <v>92490320.448459402</v>
      </c>
      <c r="CK17" s="63">
        <f t="shared" si="181"/>
        <v>95584734.091894552</v>
      </c>
      <c r="CL17" s="63">
        <f t="shared" si="181"/>
        <v>98535929.135988832</v>
      </c>
      <c r="CM17" s="63">
        <f t="shared" si="181"/>
        <v>101612533.89354803</v>
      </c>
      <c r="CN17" s="63">
        <f t="shared" si="181"/>
        <v>104705657.93698317</v>
      </c>
      <c r="CO17" s="63">
        <f t="shared" si="181"/>
        <v>107662032.56808309</v>
      </c>
      <c r="CP17" s="63">
        <f t="shared" si="181"/>
        <v>110737347.72564253</v>
      </c>
      <c r="CQ17" s="63">
        <f t="shared" si="181"/>
        <v>113829182.16907768</v>
      </c>
      <c r="CR17" s="63">
        <f t="shared" si="181"/>
        <v>116790736.38718326</v>
      </c>
      <c r="CS17" s="63">
        <f t="shared" si="181"/>
        <v>119362660.24982744</v>
      </c>
      <c r="CT17" s="63">
        <f t="shared" si="181"/>
        <v>122453205.09326258</v>
      </c>
      <c r="CU17" s="63">
        <f t="shared" si="181"/>
        <v>124972767.15388557</v>
      </c>
      <c r="CV17" s="63">
        <f t="shared" si="181"/>
        <v>128248220.96894634</v>
      </c>
      <c r="CW17" s="63">
        <f t="shared" si="181"/>
        <v>131540194.06988281</v>
      </c>
      <c r="CX17" s="63">
        <f t="shared" si="181"/>
        <v>134714825.31950101</v>
      </c>
      <c r="CY17" s="63">
        <f t="shared" si="181"/>
        <v>137988989.53456178</v>
      </c>
      <c r="CZ17" s="63">
        <f t="shared" si="181"/>
        <v>141279673.03549826</v>
      </c>
      <c r="DA17" s="63">
        <f t="shared" si="181"/>
        <v>144459483.87212211</v>
      </c>
      <c r="DB17" s="63">
        <f t="shared" si="181"/>
        <v>147732358.48718289</v>
      </c>
      <c r="DC17" s="63">
        <f t="shared" si="181"/>
        <v>151021752.38811961</v>
      </c>
      <c r="DD17" s="63">
        <f t="shared" si="181"/>
        <v>154206742.81174913</v>
      </c>
      <c r="DE17" s="63">
        <f t="shared" si="181"/>
        <v>156976226.13189465</v>
      </c>
      <c r="DF17" s="63">
        <f t="shared" si="181"/>
        <v>160264330.43283114</v>
      </c>
      <c r="DG17" s="63">
        <f t="shared" si="181"/>
        <v>162984970.11175382</v>
      </c>
      <c r="DH17" s="63">
        <f t="shared" si="181"/>
        <v>166468119.27719074</v>
      </c>
      <c r="DI17" s="63">
        <f t="shared" si="181"/>
        <v>169967787.72850361</v>
      </c>
      <c r="DJ17" s="63">
        <f t="shared" si="181"/>
        <v>173375991.0765208</v>
      </c>
      <c r="DK17" s="63">
        <f t="shared" si="181"/>
        <v>176857850.64195794</v>
      </c>
      <c r="DL17" s="63">
        <f t="shared" si="181"/>
        <v>180356229.49327058</v>
      </c>
      <c r="DM17" s="63">
        <f t="shared" si="181"/>
        <v>183769612.42829344</v>
      </c>
      <c r="DN17" s="63">
        <f t="shared" si="181"/>
        <v>187250182.39373058</v>
      </c>
      <c r="DO17" s="63">
        <f t="shared" si="181"/>
        <v>190747271.64504319</v>
      </c>
      <c r="DP17" s="63">
        <f t="shared" si="181"/>
        <v>194165834.1670717</v>
      </c>
      <c r="DQ17" s="63">
        <f t="shared" si="181"/>
        <v>197143012.83759362</v>
      </c>
      <c r="DR17" s="63">
        <f t="shared" si="181"/>
        <v>200638812.48890623</v>
      </c>
      <c r="DS17" s="63">
        <f t="shared" si="181"/>
        <v>203569547.74964207</v>
      </c>
      <c r="DT17" s="63">
        <f t="shared" si="181"/>
        <v>207271034.95297444</v>
      </c>
      <c r="DU17" s="63">
        <f t="shared" si="181"/>
        <v>375074056.29689682</v>
      </c>
    </row>
    <row r="18" spans="1:125" s="61" customFormat="1" ht="12" x14ac:dyDescent="0.25">
      <c r="A18" s="60"/>
      <c r="C18" s="62"/>
      <c r="D18" s="63">
        <f t="shared" ref="D18:AY18" si="182">IF(D17&lt;0,D1,0)</f>
        <v>1</v>
      </c>
      <c r="E18" s="63">
        <f t="shared" si="182"/>
        <v>2</v>
      </c>
      <c r="F18" s="63">
        <f t="shared" si="182"/>
        <v>3</v>
      </c>
      <c r="G18" s="63">
        <f t="shared" si="182"/>
        <v>4</v>
      </c>
      <c r="H18" s="63">
        <f t="shared" si="182"/>
        <v>5</v>
      </c>
      <c r="I18" s="63">
        <f t="shared" si="182"/>
        <v>6</v>
      </c>
      <c r="J18" s="63">
        <f t="shared" si="182"/>
        <v>7</v>
      </c>
      <c r="K18" s="63">
        <f t="shared" si="182"/>
        <v>8</v>
      </c>
      <c r="L18" s="63">
        <f t="shared" si="182"/>
        <v>9</v>
      </c>
      <c r="M18" s="63">
        <f t="shared" si="182"/>
        <v>10</v>
      </c>
      <c r="N18" s="63">
        <f t="shared" si="182"/>
        <v>11</v>
      </c>
      <c r="O18" s="63">
        <f t="shared" si="182"/>
        <v>12</v>
      </c>
      <c r="P18" s="63">
        <f t="shared" si="182"/>
        <v>13</v>
      </c>
      <c r="Q18" s="63">
        <f t="shared" si="182"/>
        <v>14</v>
      </c>
      <c r="R18" s="63">
        <f t="shared" si="182"/>
        <v>15</v>
      </c>
      <c r="S18" s="63">
        <f t="shared" si="182"/>
        <v>16</v>
      </c>
      <c r="T18" s="63">
        <f t="shared" si="182"/>
        <v>17</v>
      </c>
      <c r="U18" s="63">
        <f t="shared" si="182"/>
        <v>18</v>
      </c>
      <c r="V18" s="63">
        <f t="shared" si="182"/>
        <v>19</v>
      </c>
      <c r="W18" s="63">
        <f t="shared" si="182"/>
        <v>20</v>
      </c>
      <c r="X18" s="63">
        <f t="shared" si="182"/>
        <v>21</v>
      </c>
      <c r="Y18" s="63">
        <f t="shared" si="182"/>
        <v>22</v>
      </c>
      <c r="Z18" s="63">
        <f t="shared" si="182"/>
        <v>23</v>
      </c>
      <c r="AA18" s="63">
        <f t="shared" si="182"/>
        <v>24</v>
      </c>
      <c r="AB18" s="63">
        <f t="shared" si="182"/>
        <v>25</v>
      </c>
      <c r="AC18" s="63">
        <f t="shared" si="182"/>
        <v>26</v>
      </c>
      <c r="AD18" s="63">
        <f t="shared" si="182"/>
        <v>27</v>
      </c>
      <c r="AE18" s="63">
        <f t="shared" si="182"/>
        <v>28</v>
      </c>
      <c r="AF18" s="63">
        <f t="shared" si="182"/>
        <v>29</v>
      </c>
      <c r="AG18" s="63">
        <f t="shared" si="182"/>
        <v>30</v>
      </c>
      <c r="AH18" s="63">
        <f t="shared" si="182"/>
        <v>31</v>
      </c>
      <c r="AI18" s="63">
        <f t="shared" si="182"/>
        <v>32</v>
      </c>
      <c r="AJ18" s="63">
        <f t="shared" si="182"/>
        <v>33</v>
      </c>
      <c r="AK18" s="63">
        <f t="shared" si="182"/>
        <v>34</v>
      </c>
      <c r="AL18" s="63">
        <f t="shared" si="182"/>
        <v>35</v>
      </c>
      <c r="AM18" s="63">
        <f t="shared" si="182"/>
        <v>36</v>
      </c>
      <c r="AN18" s="63">
        <f t="shared" si="182"/>
        <v>37</v>
      </c>
      <c r="AO18" s="63">
        <f t="shared" si="182"/>
        <v>38</v>
      </c>
      <c r="AP18" s="63">
        <f t="shared" si="182"/>
        <v>39</v>
      </c>
      <c r="AQ18" s="63">
        <f t="shared" si="182"/>
        <v>40</v>
      </c>
      <c r="AR18" s="63">
        <f t="shared" si="182"/>
        <v>41</v>
      </c>
      <c r="AS18" s="63">
        <f t="shared" si="182"/>
        <v>42</v>
      </c>
      <c r="AT18" s="63">
        <f t="shared" si="182"/>
        <v>43</v>
      </c>
      <c r="AU18" s="63">
        <f t="shared" si="182"/>
        <v>44</v>
      </c>
      <c r="AV18" s="63">
        <f t="shared" si="182"/>
        <v>45</v>
      </c>
      <c r="AW18" s="63">
        <f t="shared" si="182"/>
        <v>46</v>
      </c>
      <c r="AX18" s="63">
        <f t="shared" si="182"/>
        <v>47</v>
      </c>
      <c r="AY18" s="63">
        <f t="shared" si="182"/>
        <v>48</v>
      </c>
      <c r="AZ18" s="63">
        <f t="shared" ref="AZ18:DK18" si="183">IF(AZ17&lt;0,AZ1,0)</f>
        <v>49</v>
      </c>
      <c r="BA18" s="63">
        <f t="shared" si="183"/>
        <v>0</v>
      </c>
      <c r="BB18" s="63">
        <f t="shared" si="183"/>
        <v>0</v>
      </c>
      <c r="BC18" s="63">
        <f t="shared" si="183"/>
        <v>0</v>
      </c>
      <c r="BD18" s="63">
        <f t="shared" si="183"/>
        <v>0</v>
      </c>
      <c r="BE18" s="63">
        <f t="shared" si="183"/>
        <v>0</v>
      </c>
      <c r="BF18" s="63">
        <f t="shared" si="183"/>
        <v>0</v>
      </c>
      <c r="BG18" s="63">
        <f t="shared" si="183"/>
        <v>0</v>
      </c>
      <c r="BH18" s="63">
        <f t="shared" si="183"/>
        <v>0</v>
      </c>
      <c r="BI18" s="63">
        <f t="shared" si="183"/>
        <v>0</v>
      </c>
      <c r="BJ18" s="63">
        <f t="shared" si="183"/>
        <v>0</v>
      </c>
      <c r="BK18" s="63">
        <f t="shared" si="183"/>
        <v>0</v>
      </c>
      <c r="BL18" s="63">
        <f t="shared" si="183"/>
        <v>0</v>
      </c>
      <c r="BM18" s="63">
        <f t="shared" si="183"/>
        <v>0</v>
      </c>
      <c r="BN18" s="63">
        <f t="shared" si="183"/>
        <v>0</v>
      </c>
      <c r="BO18" s="63">
        <f t="shared" si="183"/>
        <v>0</v>
      </c>
      <c r="BP18" s="63">
        <f t="shared" si="183"/>
        <v>0</v>
      </c>
      <c r="BQ18" s="63">
        <f t="shared" si="183"/>
        <v>0</v>
      </c>
      <c r="BR18" s="63">
        <f t="shared" si="183"/>
        <v>0</v>
      </c>
      <c r="BS18" s="63">
        <f t="shared" si="183"/>
        <v>0</v>
      </c>
      <c r="BT18" s="63">
        <f t="shared" si="183"/>
        <v>0</v>
      </c>
      <c r="BU18" s="63">
        <f t="shared" si="183"/>
        <v>0</v>
      </c>
      <c r="BV18" s="63">
        <f t="shared" si="183"/>
        <v>0</v>
      </c>
      <c r="BW18" s="63">
        <f t="shared" si="183"/>
        <v>0</v>
      </c>
      <c r="BX18" s="63">
        <f t="shared" si="183"/>
        <v>0</v>
      </c>
      <c r="BY18" s="63">
        <f t="shared" si="183"/>
        <v>0</v>
      </c>
      <c r="BZ18" s="63">
        <f t="shared" si="183"/>
        <v>0</v>
      </c>
      <c r="CA18" s="63">
        <f t="shared" si="183"/>
        <v>0</v>
      </c>
      <c r="CB18" s="63">
        <f t="shared" si="183"/>
        <v>0</v>
      </c>
      <c r="CC18" s="63">
        <f t="shared" si="183"/>
        <v>0</v>
      </c>
      <c r="CD18" s="63">
        <f t="shared" si="183"/>
        <v>0</v>
      </c>
      <c r="CE18" s="63">
        <f t="shared" si="183"/>
        <v>0</v>
      </c>
      <c r="CF18" s="63">
        <f t="shared" si="183"/>
        <v>0</v>
      </c>
      <c r="CG18" s="63">
        <f t="shared" si="183"/>
        <v>0</v>
      </c>
      <c r="CH18" s="63">
        <f t="shared" si="183"/>
        <v>0</v>
      </c>
      <c r="CI18" s="63">
        <f t="shared" si="183"/>
        <v>0</v>
      </c>
      <c r="CJ18" s="63">
        <f t="shared" si="183"/>
        <v>0</v>
      </c>
      <c r="CK18" s="63">
        <f t="shared" si="183"/>
        <v>0</v>
      </c>
      <c r="CL18" s="63">
        <f t="shared" si="183"/>
        <v>0</v>
      </c>
      <c r="CM18" s="63">
        <f t="shared" si="183"/>
        <v>0</v>
      </c>
      <c r="CN18" s="63">
        <f t="shared" si="183"/>
        <v>0</v>
      </c>
      <c r="CO18" s="63">
        <f t="shared" si="183"/>
        <v>0</v>
      </c>
      <c r="CP18" s="63">
        <f t="shared" si="183"/>
        <v>0</v>
      </c>
      <c r="CQ18" s="63">
        <f t="shared" si="183"/>
        <v>0</v>
      </c>
      <c r="CR18" s="63">
        <f t="shared" si="183"/>
        <v>0</v>
      </c>
      <c r="CS18" s="63">
        <f t="shared" si="183"/>
        <v>0</v>
      </c>
      <c r="CT18" s="63">
        <f t="shared" si="183"/>
        <v>0</v>
      </c>
      <c r="CU18" s="63">
        <f t="shared" si="183"/>
        <v>0</v>
      </c>
      <c r="CV18" s="63">
        <f t="shared" si="183"/>
        <v>0</v>
      </c>
      <c r="CW18" s="63">
        <f t="shared" si="183"/>
        <v>0</v>
      </c>
      <c r="CX18" s="63">
        <f t="shared" si="183"/>
        <v>0</v>
      </c>
      <c r="CY18" s="63">
        <f t="shared" si="183"/>
        <v>0</v>
      </c>
      <c r="CZ18" s="63">
        <f t="shared" si="183"/>
        <v>0</v>
      </c>
      <c r="DA18" s="63">
        <f t="shared" si="183"/>
        <v>0</v>
      </c>
      <c r="DB18" s="63">
        <f t="shared" si="183"/>
        <v>0</v>
      </c>
      <c r="DC18" s="63">
        <f t="shared" si="183"/>
        <v>0</v>
      </c>
      <c r="DD18" s="63">
        <f t="shared" si="183"/>
        <v>0</v>
      </c>
      <c r="DE18" s="63">
        <f t="shared" si="183"/>
        <v>0</v>
      </c>
      <c r="DF18" s="63">
        <f t="shared" si="183"/>
        <v>0</v>
      </c>
      <c r="DG18" s="63">
        <f t="shared" si="183"/>
        <v>0</v>
      </c>
      <c r="DH18" s="63">
        <f t="shared" si="183"/>
        <v>0</v>
      </c>
      <c r="DI18" s="63">
        <f t="shared" si="183"/>
        <v>0</v>
      </c>
      <c r="DJ18" s="63">
        <f t="shared" si="183"/>
        <v>0</v>
      </c>
      <c r="DK18" s="63">
        <f t="shared" si="183"/>
        <v>0</v>
      </c>
      <c r="DL18" s="63">
        <f t="shared" ref="DL18:DQ18" si="184">IF(DL17&lt;0,DL1,0)</f>
        <v>0</v>
      </c>
      <c r="DM18" s="63">
        <f t="shared" si="184"/>
        <v>0</v>
      </c>
      <c r="DN18" s="63">
        <f t="shared" si="184"/>
        <v>0</v>
      </c>
      <c r="DO18" s="63">
        <f t="shared" si="184"/>
        <v>0</v>
      </c>
      <c r="DP18" s="63">
        <f t="shared" si="184"/>
        <v>0</v>
      </c>
      <c r="DQ18" s="63">
        <f t="shared" si="184"/>
        <v>0</v>
      </c>
      <c r="DR18" s="63">
        <f>IF(DR17&lt;0,DR1,0)</f>
        <v>0</v>
      </c>
      <c r="DS18" s="63">
        <f>IF(DS17&lt;0,DS1,0)</f>
        <v>0</v>
      </c>
      <c r="DT18" s="63">
        <f t="shared" ref="DT18" si="185">IF(DT17&lt;0,DT1,0)</f>
        <v>0</v>
      </c>
      <c r="DU18" s="63">
        <f t="shared" ref="DU18" si="186">IF(DU17&lt;0,DU1,0)</f>
        <v>0</v>
      </c>
    </row>
    <row r="19" spans="1:125" s="61" customFormat="1" ht="12" x14ac:dyDescent="0.25">
      <c r="A19" s="60"/>
      <c r="C19" s="62"/>
      <c r="D19" s="63">
        <f t="shared" ref="D19" si="187">D11</f>
        <v>-50373898.935672417</v>
      </c>
      <c r="E19" s="63">
        <f>E11+D19</f>
        <v>-51400018.431131348</v>
      </c>
      <c r="F19" s="63">
        <f t="shared" ref="F19:BQ19" si="188">F11+E19</f>
        <v>-52407233.244719729</v>
      </c>
      <c r="G19" s="63">
        <f t="shared" si="188"/>
        <v>-53395891.666279249</v>
      </c>
      <c r="H19" s="63">
        <f t="shared" si="188"/>
        <v>-54918076.210318349</v>
      </c>
      <c r="I19" s="63">
        <f t="shared" si="188"/>
        <v>-56255244.860863224</v>
      </c>
      <c r="J19" s="63">
        <f t="shared" si="188"/>
        <v>-57567778.224721029</v>
      </c>
      <c r="K19" s="63">
        <f t="shared" si="188"/>
        <v>-58856130.169360094</v>
      </c>
      <c r="L19" s="63">
        <f t="shared" si="188"/>
        <v>-66818833.252035215</v>
      </c>
      <c r="M19" s="63">
        <f t="shared" si="188"/>
        <v>-81936441.947467238</v>
      </c>
      <c r="N19" s="63">
        <f t="shared" si="188"/>
        <v>-79955816.453027472</v>
      </c>
      <c r="O19" s="63">
        <f t="shared" si="188"/>
        <v>-78440713.758300543</v>
      </c>
      <c r="P19" s="63">
        <f t="shared" si="188"/>
        <v>-81265048.144088566</v>
      </c>
      <c r="Q19" s="63">
        <f t="shared" si="188"/>
        <v>-79433461.484937131</v>
      </c>
      <c r="R19" s="63">
        <f t="shared" si="188"/>
        <v>-77848401.834940627</v>
      </c>
      <c r="S19" s="63">
        <f t="shared" si="188"/>
        <v>-75946912.108876675</v>
      </c>
      <c r="T19" s="63">
        <f t="shared" si="188"/>
        <v>-74151825.432683274</v>
      </c>
      <c r="U19" s="63">
        <f t="shared" si="188"/>
        <v>-72617794.896564856</v>
      </c>
      <c r="V19" s="63">
        <f t="shared" si="188"/>
        <v>-70863052.419468999</v>
      </c>
      <c r="W19" s="63">
        <f t="shared" si="188"/>
        <v>-69068643.672696024</v>
      </c>
      <c r="X19" s="63">
        <f t="shared" si="188"/>
        <v>-67500524.590638131</v>
      </c>
      <c r="Y19" s="63">
        <f t="shared" si="188"/>
        <v>-66194551.324060053</v>
      </c>
      <c r="Z19" s="63">
        <f t="shared" si="188"/>
        <v>-64498345.143777959</v>
      </c>
      <c r="AA19" s="63">
        <f t="shared" si="188"/>
        <v>-63263994.74432034</v>
      </c>
      <c r="AB19" s="63">
        <f t="shared" si="188"/>
        <v>-61526884.603464685</v>
      </c>
      <c r="AC19" s="63">
        <f t="shared" si="188"/>
        <v>-59809240.111538216</v>
      </c>
      <c r="AD19" s="63">
        <f t="shared" si="188"/>
        <v>-58288239.871681489</v>
      </c>
      <c r="AE19" s="63">
        <f t="shared" si="188"/>
        <v>-56646148.713551775</v>
      </c>
      <c r="AF19" s="63">
        <f t="shared" si="188"/>
        <v>-55022452.913838685</v>
      </c>
      <c r="AG19" s="63">
        <f t="shared" si="188"/>
        <v>-53581014.731090523</v>
      </c>
      <c r="AH19" s="63">
        <f t="shared" si="188"/>
        <v>-52028745.40679457</v>
      </c>
      <c r="AI19" s="63">
        <f t="shared" si="188"/>
        <v>-50493859.98854015</v>
      </c>
      <c r="AJ19" s="63">
        <f t="shared" si="188"/>
        <v>-49127827.828123666</v>
      </c>
      <c r="AK19" s="63">
        <f t="shared" si="188"/>
        <v>-47987318.1231637</v>
      </c>
      <c r="AL19" s="63">
        <f t="shared" si="188"/>
        <v>-46536385.786148526</v>
      </c>
      <c r="AM19" s="63">
        <f t="shared" si="188"/>
        <v>-45453500.384259269</v>
      </c>
      <c r="AN19" s="63">
        <f t="shared" si="188"/>
        <v>-44135174.367763259</v>
      </c>
      <c r="AO19" s="63">
        <f t="shared" si="188"/>
        <v>-42953099.629382975</v>
      </c>
      <c r="AP19" s="63">
        <f t="shared" si="188"/>
        <v>-41912272.202437304</v>
      </c>
      <c r="AQ19" s="63">
        <f t="shared" si="188"/>
        <v>-40781816.616726764</v>
      </c>
      <c r="AR19" s="63">
        <f t="shared" si="188"/>
        <v>-39664481.004310511</v>
      </c>
      <c r="AS19" s="63">
        <f t="shared" si="188"/>
        <v>-38677755.223966829</v>
      </c>
      <c r="AT19" s="63">
        <f t="shared" si="188"/>
        <v>-37609216.027209133</v>
      </c>
      <c r="AU19" s="63">
        <f t="shared" si="188"/>
        <v>-36553074.255244352</v>
      </c>
      <c r="AV19" s="63">
        <f t="shared" si="188"/>
        <v>-35617643.352748722</v>
      </c>
      <c r="AW19" s="63">
        <f t="shared" si="188"/>
        <v>-34821083.120109119</v>
      </c>
      <c r="AX19" s="63">
        <f t="shared" si="188"/>
        <v>-33822784.035819933</v>
      </c>
      <c r="AY19" s="63">
        <f t="shared" si="188"/>
        <v>-33086674.00777201</v>
      </c>
      <c r="AZ19" s="63">
        <f t="shared" si="188"/>
        <v>-32064927.362704575</v>
      </c>
      <c r="BA19" s="63">
        <f t="shared" si="188"/>
        <v>-31055485.557721563</v>
      </c>
      <c r="BB19" s="63">
        <f t="shared" si="188"/>
        <v>-30150192.662910476</v>
      </c>
      <c r="BC19" s="63">
        <f t="shared" si="188"/>
        <v>-29184374.702970076</v>
      </c>
      <c r="BD19" s="63">
        <f t="shared" si="188"/>
        <v>-28230184.908227593</v>
      </c>
      <c r="BE19" s="63">
        <f t="shared" si="188"/>
        <v>-27372114.169358231</v>
      </c>
      <c r="BF19" s="63">
        <f t="shared" si="188"/>
        <v>-26459163.688143082</v>
      </c>
      <c r="BG19" s="63">
        <f t="shared" si="188"/>
        <v>-25557201.902703587</v>
      </c>
      <c r="BH19" s="63">
        <f t="shared" si="188"/>
        <v>-24743894.081207905</v>
      </c>
      <c r="BI19" s="63">
        <f t="shared" si="188"/>
        <v>-24051680.221431293</v>
      </c>
      <c r="BJ19" s="63">
        <f t="shared" si="188"/>
        <v>-23199087.938781746</v>
      </c>
      <c r="BK19" s="63">
        <f t="shared" si="188"/>
        <v>-22554789.108402338</v>
      </c>
      <c r="BL19" s="63">
        <f t="shared" si="188"/>
        <v>-21682726.343302198</v>
      </c>
      <c r="BM19" s="63">
        <f t="shared" si="188"/>
        <v>-20821514.577536963</v>
      </c>
      <c r="BN19" s="63">
        <f t="shared" si="188"/>
        <v>-20036591.292389262</v>
      </c>
      <c r="BO19" s="63">
        <f t="shared" si="188"/>
        <v>-19212237.534699079</v>
      </c>
      <c r="BP19" s="63">
        <f t="shared" si="188"/>
        <v>-18398138.791329607</v>
      </c>
      <c r="BQ19" s="63">
        <f t="shared" si="188"/>
        <v>-17654286.116760664</v>
      </c>
      <c r="BR19" s="63">
        <f t="shared" ref="BR19:DU19" si="189">BR11+BQ19</f>
        <v>-16875031.46775341</v>
      </c>
      <c r="BS19" s="63">
        <f t="shared" si="189"/>
        <v>-16105468.577379407</v>
      </c>
      <c r="BT19" s="63">
        <f t="shared" si="189"/>
        <v>-15400540.45584826</v>
      </c>
      <c r="BU19" s="63">
        <f t="shared" si="189"/>
        <v>-14800528.028087292</v>
      </c>
      <c r="BV19" s="63">
        <f t="shared" si="189"/>
        <v>-14073064.787972983</v>
      </c>
      <c r="BW19" s="63">
        <f t="shared" si="189"/>
        <v>-13511352.204530178</v>
      </c>
      <c r="BX19" s="63">
        <f t="shared" si="189"/>
        <v>-12767716.648721676</v>
      </c>
      <c r="BY19" s="63">
        <f t="shared" si="189"/>
        <v>-12033609.101987554</v>
      </c>
      <c r="BZ19" s="63">
        <f t="shared" si="189"/>
        <v>-11354948.564806292</v>
      </c>
      <c r="CA19" s="63">
        <f t="shared" si="189"/>
        <v>-10651975.305685923</v>
      </c>
      <c r="CB19" s="63">
        <f t="shared" si="189"/>
        <v>-9958007.2993984371</v>
      </c>
      <c r="CC19" s="63">
        <f t="shared" si="189"/>
        <v>-9314955.3398542609</v>
      </c>
      <c r="CD19" s="63">
        <f t="shared" si="189"/>
        <v>-8650421.0788303092</v>
      </c>
      <c r="CE19" s="63">
        <f t="shared" si="189"/>
        <v>-7994397.992021447</v>
      </c>
      <c r="CF19" s="63">
        <f t="shared" si="189"/>
        <v>-7385088.4401510684</v>
      </c>
      <c r="CG19" s="63">
        <f t="shared" si="189"/>
        <v>-6866179.6331440499</v>
      </c>
      <c r="CH19" s="63">
        <f t="shared" si="189"/>
        <v>-6246026.8283278905</v>
      </c>
      <c r="CI19" s="63">
        <f t="shared" si="189"/>
        <v>-5758004.2531215874</v>
      </c>
      <c r="CJ19" s="63">
        <f t="shared" si="189"/>
        <v>-5124415.0265193712</v>
      </c>
      <c r="CK19" s="63">
        <f t="shared" si="189"/>
        <v>-4499160.8414074723</v>
      </c>
      <c r="CL19" s="63">
        <f t="shared" si="189"/>
        <v>-3913831.468167867</v>
      </c>
      <c r="CM19" s="63">
        <f t="shared" si="189"/>
        <v>-3314870.8359076022</v>
      </c>
      <c r="CN19" s="63">
        <f t="shared" si="189"/>
        <v>-2723788.3737576804</v>
      </c>
      <c r="CO19" s="63">
        <f t="shared" si="189"/>
        <v>-2169246.4695985084</v>
      </c>
      <c r="CP19" s="63">
        <f t="shared" si="189"/>
        <v>-1603021.9176292852</v>
      </c>
      <c r="CQ19" s="63">
        <f t="shared" si="189"/>
        <v>-1044243.7044654117</v>
      </c>
      <c r="CR19" s="63">
        <f t="shared" si="189"/>
        <v>-518871.50618349051</v>
      </c>
      <c r="CS19" s="63">
        <f t="shared" si="189"/>
        <v>-71024.502748222672</v>
      </c>
      <c r="CT19" s="63">
        <f t="shared" si="189"/>
        <v>457214.8837687514</v>
      </c>
      <c r="CU19" s="63">
        <f t="shared" si="189"/>
        <v>879927.25293351652</v>
      </c>
      <c r="CV19" s="63">
        <f t="shared" si="189"/>
        <v>1419332.9656367155</v>
      </c>
      <c r="CW19" s="63">
        <f t="shared" si="189"/>
        <v>1951471.2498646402</v>
      </c>
      <c r="CX19" s="63">
        <f t="shared" si="189"/>
        <v>2455187.1728970781</v>
      </c>
      <c r="CY19" s="63">
        <f t="shared" si="189"/>
        <v>2965124.7496516691</v>
      </c>
      <c r="CZ19" s="63">
        <f t="shared" si="189"/>
        <v>3468192.9172585551</v>
      </c>
      <c r="DA19" s="63">
        <f t="shared" si="189"/>
        <v>3945355.273519557</v>
      </c>
      <c r="DB19" s="63">
        <f t="shared" si="189"/>
        <v>4427434.5057592625</v>
      </c>
      <c r="DC19" s="63">
        <f t="shared" si="189"/>
        <v>4903020.5515154311</v>
      </c>
      <c r="DD19" s="63">
        <f t="shared" si="189"/>
        <v>5355027.9225476496</v>
      </c>
      <c r="DE19" s="63">
        <f t="shared" si="189"/>
        <v>5740826.2189920777</v>
      </c>
      <c r="DF19" s="63">
        <f t="shared" si="189"/>
        <v>6190431.3952237051</v>
      </c>
      <c r="DG19" s="63">
        <f t="shared" si="189"/>
        <v>6555589.471635351</v>
      </c>
      <c r="DH19" s="63">
        <f t="shared" si="189"/>
        <v>7014476.8598549748</v>
      </c>
      <c r="DI19" s="63">
        <f t="shared" si="189"/>
        <v>7467046.1872333661</v>
      </c>
      <c r="DJ19" s="63">
        <f t="shared" si="189"/>
        <v>7899667.4677137844</v>
      </c>
      <c r="DK19" s="63">
        <f t="shared" si="189"/>
        <v>8333495.6846936364</v>
      </c>
      <c r="DL19" s="63">
        <f t="shared" si="189"/>
        <v>8761351.6089291163</v>
      </c>
      <c r="DM19" s="63">
        <f t="shared" si="189"/>
        <v>9171121.353805108</v>
      </c>
      <c r="DN19" s="63">
        <f t="shared" si="189"/>
        <v>9581258.7880895231</v>
      </c>
      <c r="DO19" s="63">
        <f t="shared" si="189"/>
        <v>9985750.7762857806</v>
      </c>
      <c r="DP19" s="63">
        <f t="shared" si="189"/>
        <v>10373875.135298574</v>
      </c>
      <c r="DQ19" s="63">
        <f t="shared" si="189"/>
        <v>10705659.898454377</v>
      </c>
      <c r="DR19" s="63">
        <f t="shared" si="189"/>
        <v>11088063.73347901</v>
      </c>
      <c r="DS19" s="63">
        <f t="shared" si="189"/>
        <v>11402749.035931367</v>
      </c>
      <c r="DT19" s="63">
        <f t="shared" si="189"/>
        <v>11792870.897405535</v>
      </c>
      <c r="DU19" s="63">
        <f t="shared" si="189"/>
        <v>29152801.201247137</v>
      </c>
    </row>
    <row r="20" spans="1:125" s="61" customFormat="1" ht="12" x14ac:dyDescent="0.25">
      <c r="A20" s="60"/>
      <c r="C20" s="62"/>
      <c r="D20" s="63">
        <f t="shared" ref="D20:AY20" si="190">IF(D19&lt;0,D1,0)</f>
        <v>1</v>
      </c>
      <c r="E20" s="63">
        <f t="shared" si="190"/>
        <v>2</v>
      </c>
      <c r="F20" s="63">
        <f t="shared" si="190"/>
        <v>3</v>
      </c>
      <c r="G20" s="63">
        <f t="shared" si="190"/>
        <v>4</v>
      </c>
      <c r="H20" s="63">
        <f t="shared" si="190"/>
        <v>5</v>
      </c>
      <c r="I20" s="63">
        <f t="shared" si="190"/>
        <v>6</v>
      </c>
      <c r="J20" s="63">
        <f t="shared" si="190"/>
        <v>7</v>
      </c>
      <c r="K20" s="63">
        <f t="shared" si="190"/>
        <v>8</v>
      </c>
      <c r="L20" s="63">
        <f t="shared" si="190"/>
        <v>9</v>
      </c>
      <c r="M20" s="63">
        <f t="shared" si="190"/>
        <v>10</v>
      </c>
      <c r="N20" s="63">
        <f t="shared" si="190"/>
        <v>11</v>
      </c>
      <c r="O20" s="63">
        <f t="shared" si="190"/>
        <v>12</v>
      </c>
      <c r="P20" s="63">
        <f t="shared" si="190"/>
        <v>13</v>
      </c>
      <c r="Q20" s="63">
        <f t="shared" si="190"/>
        <v>14</v>
      </c>
      <c r="R20" s="63">
        <f t="shared" si="190"/>
        <v>15</v>
      </c>
      <c r="S20" s="63">
        <f t="shared" si="190"/>
        <v>16</v>
      </c>
      <c r="T20" s="63">
        <f t="shared" si="190"/>
        <v>17</v>
      </c>
      <c r="U20" s="63">
        <f t="shared" si="190"/>
        <v>18</v>
      </c>
      <c r="V20" s="63">
        <f t="shared" si="190"/>
        <v>19</v>
      </c>
      <c r="W20" s="63">
        <f t="shared" si="190"/>
        <v>20</v>
      </c>
      <c r="X20" s="63">
        <f t="shared" si="190"/>
        <v>21</v>
      </c>
      <c r="Y20" s="63">
        <f t="shared" si="190"/>
        <v>22</v>
      </c>
      <c r="Z20" s="63">
        <f t="shared" si="190"/>
        <v>23</v>
      </c>
      <c r="AA20" s="63">
        <f t="shared" si="190"/>
        <v>24</v>
      </c>
      <c r="AB20" s="63">
        <f t="shared" si="190"/>
        <v>25</v>
      </c>
      <c r="AC20" s="63">
        <f t="shared" si="190"/>
        <v>26</v>
      </c>
      <c r="AD20" s="63">
        <f t="shared" si="190"/>
        <v>27</v>
      </c>
      <c r="AE20" s="63">
        <f t="shared" si="190"/>
        <v>28</v>
      </c>
      <c r="AF20" s="63">
        <f t="shared" si="190"/>
        <v>29</v>
      </c>
      <c r="AG20" s="63">
        <f t="shared" si="190"/>
        <v>30</v>
      </c>
      <c r="AH20" s="63">
        <f t="shared" si="190"/>
        <v>31</v>
      </c>
      <c r="AI20" s="63">
        <f t="shared" si="190"/>
        <v>32</v>
      </c>
      <c r="AJ20" s="63">
        <f t="shared" si="190"/>
        <v>33</v>
      </c>
      <c r="AK20" s="63">
        <f t="shared" si="190"/>
        <v>34</v>
      </c>
      <c r="AL20" s="63">
        <f t="shared" si="190"/>
        <v>35</v>
      </c>
      <c r="AM20" s="63">
        <f t="shared" si="190"/>
        <v>36</v>
      </c>
      <c r="AN20" s="63">
        <f t="shared" si="190"/>
        <v>37</v>
      </c>
      <c r="AO20" s="63">
        <f t="shared" si="190"/>
        <v>38</v>
      </c>
      <c r="AP20" s="63">
        <f t="shared" si="190"/>
        <v>39</v>
      </c>
      <c r="AQ20" s="63">
        <f t="shared" si="190"/>
        <v>40</v>
      </c>
      <c r="AR20" s="63">
        <f t="shared" si="190"/>
        <v>41</v>
      </c>
      <c r="AS20" s="63">
        <f t="shared" si="190"/>
        <v>42</v>
      </c>
      <c r="AT20" s="63">
        <f t="shared" si="190"/>
        <v>43</v>
      </c>
      <c r="AU20" s="63">
        <f t="shared" si="190"/>
        <v>44</v>
      </c>
      <c r="AV20" s="63">
        <f t="shared" si="190"/>
        <v>45</v>
      </c>
      <c r="AW20" s="63">
        <f t="shared" si="190"/>
        <v>46</v>
      </c>
      <c r="AX20" s="63">
        <f t="shared" si="190"/>
        <v>47</v>
      </c>
      <c r="AY20" s="63">
        <f t="shared" si="190"/>
        <v>48</v>
      </c>
      <c r="AZ20" s="63">
        <f t="shared" ref="AZ20:DK20" si="191">IF(AZ19&lt;0,AZ1,0)</f>
        <v>49</v>
      </c>
      <c r="BA20" s="63">
        <f t="shared" si="191"/>
        <v>50</v>
      </c>
      <c r="BB20" s="63">
        <f t="shared" si="191"/>
        <v>51</v>
      </c>
      <c r="BC20" s="63">
        <f t="shared" si="191"/>
        <v>52</v>
      </c>
      <c r="BD20" s="63">
        <f t="shared" si="191"/>
        <v>53</v>
      </c>
      <c r="BE20" s="63">
        <f t="shared" si="191"/>
        <v>54</v>
      </c>
      <c r="BF20" s="63">
        <f t="shared" si="191"/>
        <v>55</v>
      </c>
      <c r="BG20" s="63">
        <f t="shared" si="191"/>
        <v>56</v>
      </c>
      <c r="BH20" s="63">
        <f t="shared" si="191"/>
        <v>57</v>
      </c>
      <c r="BI20" s="63">
        <f t="shared" si="191"/>
        <v>58</v>
      </c>
      <c r="BJ20" s="63">
        <f t="shared" si="191"/>
        <v>59</v>
      </c>
      <c r="BK20" s="63">
        <f t="shared" si="191"/>
        <v>60</v>
      </c>
      <c r="BL20" s="63">
        <f t="shared" si="191"/>
        <v>61</v>
      </c>
      <c r="BM20" s="63">
        <f t="shared" si="191"/>
        <v>62</v>
      </c>
      <c r="BN20" s="63">
        <f t="shared" si="191"/>
        <v>63</v>
      </c>
      <c r="BO20" s="63">
        <f t="shared" si="191"/>
        <v>64</v>
      </c>
      <c r="BP20" s="63">
        <f t="shared" si="191"/>
        <v>65</v>
      </c>
      <c r="BQ20" s="63">
        <f t="shared" si="191"/>
        <v>66</v>
      </c>
      <c r="BR20" s="63">
        <f t="shared" si="191"/>
        <v>67</v>
      </c>
      <c r="BS20" s="63">
        <f t="shared" si="191"/>
        <v>68</v>
      </c>
      <c r="BT20" s="63">
        <f t="shared" si="191"/>
        <v>69</v>
      </c>
      <c r="BU20" s="63">
        <f t="shared" si="191"/>
        <v>70</v>
      </c>
      <c r="BV20" s="63">
        <f t="shared" si="191"/>
        <v>71</v>
      </c>
      <c r="BW20" s="63">
        <f t="shared" si="191"/>
        <v>72</v>
      </c>
      <c r="BX20" s="63">
        <f t="shared" si="191"/>
        <v>73</v>
      </c>
      <c r="BY20" s="63">
        <f t="shared" si="191"/>
        <v>74</v>
      </c>
      <c r="BZ20" s="63">
        <f t="shared" si="191"/>
        <v>75</v>
      </c>
      <c r="CA20" s="63">
        <f t="shared" si="191"/>
        <v>76</v>
      </c>
      <c r="CB20" s="63">
        <f t="shared" si="191"/>
        <v>77</v>
      </c>
      <c r="CC20" s="63">
        <f t="shared" si="191"/>
        <v>78</v>
      </c>
      <c r="CD20" s="63">
        <f t="shared" si="191"/>
        <v>79</v>
      </c>
      <c r="CE20" s="63">
        <f t="shared" si="191"/>
        <v>80</v>
      </c>
      <c r="CF20" s="63">
        <f t="shared" si="191"/>
        <v>81</v>
      </c>
      <c r="CG20" s="63">
        <f t="shared" si="191"/>
        <v>82</v>
      </c>
      <c r="CH20" s="63">
        <f t="shared" si="191"/>
        <v>83</v>
      </c>
      <c r="CI20" s="63">
        <f t="shared" si="191"/>
        <v>84</v>
      </c>
      <c r="CJ20" s="63">
        <f t="shared" si="191"/>
        <v>85</v>
      </c>
      <c r="CK20" s="63">
        <f t="shared" si="191"/>
        <v>86</v>
      </c>
      <c r="CL20" s="63">
        <f t="shared" si="191"/>
        <v>87</v>
      </c>
      <c r="CM20" s="63">
        <f t="shared" si="191"/>
        <v>88</v>
      </c>
      <c r="CN20" s="63">
        <f t="shared" si="191"/>
        <v>89</v>
      </c>
      <c r="CO20" s="63">
        <f t="shared" si="191"/>
        <v>90</v>
      </c>
      <c r="CP20" s="63">
        <f t="shared" si="191"/>
        <v>91</v>
      </c>
      <c r="CQ20" s="63">
        <f t="shared" si="191"/>
        <v>92</v>
      </c>
      <c r="CR20" s="63">
        <f t="shared" si="191"/>
        <v>93</v>
      </c>
      <c r="CS20" s="63">
        <f t="shared" si="191"/>
        <v>94</v>
      </c>
      <c r="CT20" s="63">
        <f t="shared" si="191"/>
        <v>0</v>
      </c>
      <c r="CU20" s="63">
        <f t="shared" si="191"/>
        <v>0</v>
      </c>
      <c r="CV20" s="63">
        <f t="shared" si="191"/>
        <v>0</v>
      </c>
      <c r="CW20" s="63">
        <f t="shared" si="191"/>
        <v>0</v>
      </c>
      <c r="CX20" s="63">
        <f t="shared" si="191"/>
        <v>0</v>
      </c>
      <c r="CY20" s="63">
        <f t="shared" si="191"/>
        <v>0</v>
      </c>
      <c r="CZ20" s="63">
        <f t="shared" si="191"/>
        <v>0</v>
      </c>
      <c r="DA20" s="63">
        <f t="shared" si="191"/>
        <v>0</v>
      </c>
      <c r="DB20" s="63">
        <f t="shared" si="191"/>
        <v>0</v>
      </c>
      <c r="DC20" s="63">
        <f t="shared" si="191"/>
        <v>0</v>
      </c>
      <c r="DD20" s="63">
        <f t="shared" si="191"/>
        <v>0</v>
      </c>
      <c r="DE20" s="63">
        <f t="shared" si="191"/>
        <v>0</v>
      </c>
      <c r="DF20" s="63">
        <f t="shared" si="191"/>
        <v>0</v>
      </c>
      <c r="DG20" s="63">
        <f t="shared" si="191"/>
        <v>0</v>
      </c>
      <c r="DH20" s="63">
        <f t="shared" si="191"/>
        <v>0</v>
      </c>
      <c r="DI20" s="63">
        <f t="shared" si="191"/>
        <v>0</v>
      </c>
      <c r="DJ20" s="63">
        <f t="shared" si="191"/>
        <v>0</v>
      </c>
      <c r="DK20" s="63">
        <f t="shared" si="191"/>
        <v>0</v>
      </c>
      <c r="DL20" s="63">
        <f t="shared" ref="DL20:DQ20" si="192">IF(DL19&lt;0,DL1,0)</f>
        <v>0</v>
      </c>
      <c r="DM20" s="63">
        <f t="shared" si="192"/>
        <v>0</v>
      </c>
      <c r="DN20" s="63">
        <f t="shared" si="192"/>
        <v>0</v>
      </c>
      <c r="DO20" s="63">
        <f t="shared" si="192"/>
        <v>0</v>
      </c>
      <c r="DP20" s="63">
        <f t="shared" si="192"/>
        <v>0</v>
      </c>
      <c r="DQ20" s="63">
        <f t="shared" si="192"/>
        <v>0</v>
      </c>
      <c r="DR20" s="63">
        <f>IF(DR19&lt;0,DR1,0)</f>
        <v>0</v>
      </c>
      <c r="DS20" s="63">
        <f>IF(DS19&lt;0,DS1,0)</f>
        <v>0</v>
      </c>
      <c r="DT20" s="63">
        <f t="shared" ref="DT20" si="193">IF(DT19&lt;0,DT1,0)</f>
        <v>0</v>
      </c>
      <c r="DU20" s="63">
        <f t="shared" ref="DU20" si="194">IF(DU19&lt;0,DU1,0)</f>
        <v>0</v>
      </c>
    </row>
    <row r="21" spans="1:125" s="61" customFormat="1" ht="12" x14ac:dyDescent="0.25">
      <c r="A21" s="60"/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</row>
    <row r="22" spans="1:125" s="61" customFormat="1" ht="12" x14ac:dyDescent="0.25">
      <c r="A22" s="60"/>
      <c r="C22" s="62">
        <f>SUM(D22:BK22)</f>
        <v>-76743063.107996166</v>
      </c>
      <c r="D22" s="63">
        <f>'Cash Flow'!D23/POWER(1+$B$11,D$1)</f>
        <v>-50352598.724974148</v>
      </c>
      <c r="E22" s="63">
        <f>'Cash Flow'!E23/POWER(1+$B$11,E$1)</f>
        <v>-1026119.4954589306</v>
      </c>
      <c r="F22" s="63">
        <f>'Cash Flow'!F23/POWER(1+$B$11,F$1)</f>
        <v>-1007214.8135883819</v>
      </c>
      <c r="G22" s="63">
        <f>'Cash Flow'!G23/POWER(1+$B$11,G$1)</f>
        <v>-988658.42155952146</v>
      </c>
      <c r="H22" s="63">
        <f>'Cash Flow'!H23/POWER(1+$B$11,H$1)</f>
        <v>-1522184.5440390999</v>
      </c>
      <c r="I22" s="63">
        <f>'Cash Flow'!I23/POWER(1+$B$11,I$1)</f>
        <v>-1337168.6505448734</v>
      </c>
      <c r="J22" s="63">
        <f>'Cash Flow'!J23/POWER(1+$B$11,J$1)</f>
        <v>-1312533.3638578039</v>
      </c>
      <c r="K22" s="63">
        <f>'Cash Flow'!K23/POWER(1+$B$11,K$1)</f>
        <v>-1288351.9446390653</v>
      </c>
      <c r="L22" s="63">
        <f>'Cash Flow'!L23/POWER(1+$B$11,L$1)</f>
        <v>-1264616.0310749135</v>
      </c>
      <c r="M22" s="63">
        <f>'Cash Flow'!M23/POWER(1+$B$11,M$1)</f>
        <v>-16643617.118259422</v>
      </c>
      <c r="N22" s="63">
        <f>'Cash Flow'!N23/POWER(1+$B$11,N$1)</f>
        <v>0</v>
      </c>
      <c r="O22" s="63">
        <f>'Cash Flow'!O23/POWER(1+$B$11,O$1)</f>
        <v>0</v>
      </c>
      <c r="P22" s="63">
        <f>'Cash Flow'!P23/POWER(1+$B$11,P$1)</f>
        <v>0</v>
      </c>
      <c r="Q22" s="63">
        <f>'Cash Flow'!Q23/POWER(1+$B$11,Q$1)</f>
        <v>0</v>
      </c>
      <c r="R22" s="63">
        <f>'Cash Flow'!R23/POWER(1+$B$11,R$1)</f>
        <v>0</v>
      </c>
      <c r="S22" s="63">
        <f>'Cash Flow'!S23/POWER(1+$B$11,S$1)</f>
        <v>0</v>
      </c>
      <c r="T22" s="63">
        <f>'Cash Flow'!T23/POWER(1+$B$11,T$1)</f>
        <v>0</v>
      </c>
      <c r="U22" s="63">
        <f>'Cash Flow'!U23/POWER(1+$B$11,U$1)</f>
        <v>0</v>
      </c>
      <c r="V22" s="63">
        <f>'Cash Flow'!V23/POWER(1+$B$11,V$1)</f>
        <v>0</v>
      </c>
      <c r="W22" s="63">
        <f>'Cash Flow'!W23/POWER(1+$B$11,W$1)</f>
        <v>0</v>
      </c>
      <c r="X22" s="63">
        <f>'Cash Flow'!X23/POWER(1+$B$11,X$1)</f>
        <v>0</v>
      </c>
      <c r="Y22" s="63">
        <f>'Cash Flow'!Y23/POWER(1+$B$11,Y$1)</f>
        <v>0</v>
      </c>
      <c r="Z22" s="63">
        <f>'Cash Flow'!Z23/POWER(1+$B$11,Z$1)</f>
        <v>0</v>
      </c>
      <c r="AA22" s="63">
        <f>'Cash Flow'!AA23/POWER(1+$B$11,AA$1)</f>
        <v>0</v>
      </c>
      <c r="AB22" s="63">
        <f>'Cash Flow'!AB23/POWER(1+$B$11,AB$1)</f>
        <v>0</v>
      </c>
      <c r="AC22" s="63">
        <f>'Cash Flow'!AC23/POWER(1+$B$11,AC$1)</f>
        <v>0</v>
      </c>
      <c r="AD22" s="63">
        <f>'Cash Flow'!AD23/POWER(1+$B$11,AD$1)</f>
        <v>0</v>
      </c>
      <c r="AE22" s="63">
        <f>'Cash Flow'!AE23/POWER(1+$B$11,AE$1)</f>
        <v>0</v>
      </c>
      <c r="AF22" s="63">
        <f>'Cash Flow'!AF23/POWER(1+$B$11,AF$1)</f>
        <v>0</v>
      </c>
      <c r="AG22" s="63">
        <f>'Cash Flow'!AG23/POWER(1+$B$11,AG$1)</f>
        <v>0</v>
      </c>
      <c r="AH22" s="63">
        <f>'Cash Flow'!AH23/POWER(1+$B$11,AH$1)</f>
        <v>0</v>
      </c>
      <c r="AI22" s="63">
        <f>'Cash Flow'!AI23/POWER(1+$B$11,AI$1)</f>
        <v>0</v>
      </c>
      <c r="AJ22" s="63">
        <f>'Cash Flow'!AJ23/POWER(1+$B$11,AJ$1)</f>
        <v>0</v>
      </c>
      <c r="AK22" s="63">
        <f>'Cash Flow'!AK23/POWER(1+$B$11,AK$1)</f>
        <v>0</v>
      </c>
      <c r="AL22" s="63">
        <f>'Cash Flow'!AL23/POWER(1+$B$11,AL$1)</f>
        <v>0</v>
      </c>
      <c r="AM22" s="63">
        <f>'Cash Flow'!AM23/POWER(1+$B$11,AM$1)</f>
        <v>0</v>
      </c>
      <c r="AN22" s="63">
        <f>'Cash Flow'!AN23/POWER(1+$B$11,AN$1)</f>
        <v>0</v>
      </c>
      <c r="AO22" s="63">
        <f>'Cash Flow'!AO23/POWER(1+$B$11,AO$1)</f>
        <v>0</v>
      </c>
      <c r="AP22" s="63">
        <f>'Cash Flow'!AP23/POWER(1+$B$11,AP$1)</f>
        <v>0</v>
      </c>
      <c r="AQ22" s="63">
        <f>'Cash Flow'!AQ23/POWER(1+$B$11,AQ$1)</f>
        <v>0</v>
      </c>
      <c r="AR22" s="63">
        <f>'Cash Flow'!AR23/POWER(1+$B$11,AR$1)</f>
        <v>0</v>
      </c>
      <c r="AS22" s="63">
        <f>'Cash Flow'!AS23/POWER(1+$B$11,AS$1)</f>
        <v>0</v>
      </c>
      <c r="AT22" s="63">
        <f>'Cash Flow'!AT23/POWER(1+$B$11,AT$1)</f>
        <v>0</v>
      </c>
      <c r="AU22" s="63">
        <f>'Cash Flow'!AU23/POWER(1+$B$11,AU$1)</f>
        <v>0</v>
      </c>
      <c r="AV22" s="63">
        <f>'Cash Flow'!AV23/POWER(1+$B$11,AV$1)</f>
        <v>0</v>
      </c>
      <c r="AW22" s="63">
        <f>'Cash Flow'!AW23/POWER(1+$B$11,AW$1)</f>
        <v>0</v>
      </c>
      <c r="AX22" s="63">
        <f>'Cash Flow'!AX23/POWER(1+$B$11,AX$1)</f>
        <v>0</v>
      </c>
      <c r="AY22" s="63">
        <f>'Cash Flow'!AY23/POWER(1+$B$11,AY$1)</f>
        <v>0</v>
      </c>
      <c r="AZ22" s="63">
        <f>'Cash Flow'!AZ23/POWER(1+$B$11,AZ$1)</f>
        <v>0</v>
      </c>
      <c r="BA22" s="63">
        <f>'Cash Flow'!BA23/POWER(1+$B$11,BA$1)</f>
        <v>0</v>
      </c>
      <c r="BB22" s="63">
        <f>'Cash Flow'!BB23/POWER(1+$B$11,BB$1)</f>
        <v>0</v>
      </c>
      <c r="BC22" s="63">
        <f>'Cash Flow'!BC23/POWER(1+$B$11,BC$1)</f>
        <v>0</v>
      </c>
      <c r="BD22" s="63">
        <f>'Cash Flow'!BD23/POWER(1+$B$11,BD$1)</f>
        <v>0</v>
      </c>
      <c r="BE22" s="63">
        <f>'Cash Flow'!BE23/POWER(1+$B$11,BE$1)</f>
        <v>0</v>
      </c>
      <c r="BF22" s="63">
        <f>'Cash Flow'!BF23/POWER(1+$B$11,BF$1)</f>
        <v>0</v>
      </c>
      <c r="BG22" s="63">
        <f>'Cash Flow'!BG23/POWER(1+$B$11,BG$1)</f>
        <v>0</v>
      </c>
      <c r="BH22" s="63">
        <f>'Cash Flow'!BH23/POWER(1+$B$11,BH$1)</f>
        <v>0</v>
      </c>
      <c r="BI22" s="63">
        <f>'Cash Flow'!BI23/POWER(1+$B$11,BI$1)</f>
        <v>0</v>
      </c>
      <c r="BJ22" s="63">
        <f>'Cash Flow'!BJ23/POWER(1+$B$11,BJ$1)</f>
        <v>0</v>
      </c>
      <c r="BK22" s="63">
        <f>'Cash Flow'!BK23/POWER(1+$B$11,BK$1)</f>
        <v>0</v>
      </c>
      <c r="BL22" s="63">
        <f>'Cash Flow'!BL23/POWER(1+$B$11,BL$1)</f>
        <v>0</v>
      </c>
      <c r="BM22" s="63">
        <f>'Cash Flow'!BM23/POWER(1+$B$11,BM$1)</f>
        <v>0</v>
      </c>
      <c r="BN22" s="63">
        <f>'Cash Flow'!BN23/POWER(1+$B$11,BN$1)</f>
        <v>0</v>
      </c>
      <c r="BO22" s="63">
        <f>'Cash Flow'!BO23/POWER(1+$B$11,BO$1)</f>
        <v>0</v>
      </c>
      <c r="BP22" s="63">
        <f>'Cash Flow'!BP23/POWER(1+$B$11,BP$1)</f>
        <v>0</v>
      </c>
      <c r="BQ22" s="63">
        <f>'Cash Flow'!BQ23/POWER(1+$B$11,BQ$1)</f>
        <v>0</v>
      </c>
      <c r="BR22" s="63">
        <f>'Cash Flow'!BR23/POWER(1+$B$11,BR$1)</f>
        <v>0</v>
      </c>
      <c r="BS22" s="63">
        <f>'Cash Flow'!BS23/POWER(1+$B$11,BS$1)</f>
        <v>0</v>
      </c>
      <c r="BT22" s="63">
        <f>'Cash Flow'!BT23/POWER(1+$B$11,BT$1)</f>
        <v>0</v>
      </c>
      <c r="BU22" s="63">
        <f>'Cash Flow'!BU23/POWER(1+$B$11,BU$1)</f>
        <v>0</v>
      </c>
      <c r="BV22" s="63">
        <f>'Cash Flow'!BV23/POWER(1+$B$11,BV$1)</f>
        <v>0</v>
      </c>
      <c r="BW22" s="63">
        <f>'Cash Flow'!BW23/POWER(1+$B$11,BW$1)</f>
        <v>0</v>
      </c>
      <c r="BX22" s="63">
        <f>'Cash Flow'!BX23/POWER(1+$B$11,BX$1)</f>
        <v>0</v>
      </c>
      <c r="BY22" s="63">
        <f>'Cash Flow'!BY23/POWER(1+$B$11,BY$1)</f>
        <v>0</v>
      </c>
      <c r="BZ22" s="63">
        <f>'Cash Flow'!BZ23/POWER(1+$B$11,BZ$1)</f>
        <v>0</v>
      </c>
      <c r="CA22" s="63">
        <f>'Cash Flow'!CA23/POWER(1+$B$11,CA$1)</f>
        <v>0</v>
      </c>
      <c r="CB22" s="63">
        <f>'Cash Flow'!CB23/POWER(1+$B$11,CB$1)</f>
        <v>0</v>
      </c>
      <c r="CC22" s="63">
        <f>'Cash Flow'!CC23/POWER(1+$B$11,CC$1)</f>
        <v>0</v>
      </c>
      <c r="CD22" s="63">
        <f>'Cash Flow'!CD23/POWER(1+$B$11,CD$1)</f>
        <v>0</v>
      </c>
      <c r="CE22" s="63">
        <f>'Cash Flow'!CE23/POWER(1+$B$11,CE$1)</f>
        <v>0</v>
      </c>
      <c r="CF22" s="63">
        <f>'Cash Flow'!CF23/POWER(1+$B$11,CF$1)</f>
        <v>0</v>
      </c>
      <c r="CG22" s="63">
        <f>'Cash Flow'!CG23/POWER(1+$B$11,CG$1)</f>
        <v>0</v>
      </c>
      <c r="CH22" s="63">
        <f>'Cash Flow'!CH23/POWER(1+$B$11,CH$1)</f>
        <v>0</v>
      </c>
      <c r="CI22" s="63">
        <f>'Cash Flow'!CI23/POWER(1+$B$11,CI$1)</f>
        <v>0</v>
      </c>
      <c r="CJ22" s="63">
        <f>'Cash Flow'!CJ23/POWER(1+$B$11,CJ$1)</f>
        <v>0</v>
      </c>
      <c r="CK22" s="63">
        <f>'Cash Flow'!CK23/POWER(1+$B$11,CK$1)</f>
        <v>0</v>
      </c>
      <c r="CL22" s="63">
        <f>'Cash Flow'!CL23/POWER(1+$B$11,CL$1)</f>
        <v>0</v>
      </c>
      <c r="CM22" s="63">
        <f>'Cash Flow'!CM23/POWER(1+$B$11,CM$1)</f>
        <v>0</v>
      </c>
      <c r="CN22" s="63">
        <f>'Cash Flow'!CN23/POWER(1+$B$11,CN$1)</f>
        <v>0</v>
      </c>
      <c r="CO22" s="63">
        <f>'Cash Flow'!CO23/POWER(1+$B$11,CO$1)</f>
        <v>0</v>
      </c>
      <c r="CP22" s="63">
        <f>'Cash Flow'!CP23/POWER(1+$B$11,CP$1)</f>
        <v>0</v>
      </c>
      <c r="CQ22" s="63">
        <f>'Cash Flow'!CQ23/POWER(1+$B$11,CQ$1)</f>
        <v>0</v>
      </c>
      <c r="CR22" s="63">
        <f>'Cash Flow'!CR23/POWER(1+$B$11,CR$1)</f>
        <v>0</v>
      </c>
      <c r="CS22" s="63">
        <f>'Cash Flow'!CS23/POWER(1+$B$11,CS$1)</f>
        <v>0</v>
      </c>
      <c r="CT22" s="63">
        <f>'Cash Flow'!CT23/POWER(1+$B$11,CT$1)</f>
        <v>0</v>
      </c>
      <c r="CU22" s="63">
        <f>'Cash Flow'!CU23/POWER(1+$B$11,CU$1)</f>
        <v>0</v>
      </c>
      <c r="CV22" s="63">
        <f>'Cash Flow'!CV23/POWER(1+$B$11,CV$1)</f>
        <v>0</v>
      </c>
      <c r="CW22" s="63">
        <f>'Cash Flow'!CW23/POWER(1+$B$11,CW$1)</f>
        <v>0</v>
      </c>
      <c r="CX22" s="63">
        <f>'Cash Flow'!CX23/POWER(1+$B$11,CX$1)</f>
        <v>0</v>
      </c>
      <c r="CY22" s="63">
        <f>'Cash Flow'!CY23/POWER(1+$B$11,CY$1)</f>
        <v>0</v>
      </c>
      <c r="CZ22" s="63">
        <f>'Cash Flow'!CZ23/POWER(1+$B$11,CZ$1)</f>
        <v>0</v>
      </c>
      <c r="DA22" s="63">
        <f>'Cash Flow'!DA23/POWER(1+$B$11,DA$1)</f>
        <v>0</v>
      </c>
      <c r="DB22" s="63">
        <f>'Cash Flow'!DB23/POWER(1+$B$11,DB$1)</f>
        <v>0</v>
      </c>
      <c r="DC22" s="63">
        <f>'Cash Flow'!DC23/POWER(1+$B$11,DC$1)</f>
        <v>0</v>
      </c>
      <c r="DD22" s="63">
        <f>'Cash Flow'!DD23/POWER(1+$B$11,DD$1)</f>
        <v>0</v>
      </c>
      <c r="DE22" s="63">
        <f>'Cash Flow'!DE23/POWER(1+$B$11,DE$1)</f>
        <v>0</v>
      </c>
      <c r="DF22" s="63">
        <f>'Cash Flow'!DF23/POWER(1+$B$11,DF$1)</f>
        <v>0</v>
      </c>
      <c r="DG22" s="63">
        <f>'Cash Flow'!DG23/POWER(1+$B$11,DG$1)</f>
        <v>0</v>
      </c>
      <c r="DH22" s="63">
        <f>'Cash Flow'!DH23/POWER(1+$B$11,DH$1)</f>
        <v>0</v>
      </c>
      <c r="DI22" s="63">
        <f>'Cash Flow'!DI23/POWER(1+$B$11,DI$1)</f>
        <v>0</v>
      </c>
      <c r="DJ22" s="63">
        <f>'Cash Flow'!DJ23/POWER(1+$B$11,DJ$1)</f>
        <v>0</v>
      </c>
      <c r="DK22" s="63">
        <f>'Cash Flow'!DK23/POWER(1+$B$11,DK$1)</f>
        <v>0</v>
      </c>
      <c r="DL22" s="63">
        <f>'Cash Flow'!DL23/POWER(1+$B$11,DL$1)</f>
        <v>0</v>
      </c>
      <c r="DM22" s="63">
        <f>'Cash Flow'!DM23/POWER(1+$B$11,DM$1)</f>
        <v>0</v>
      </c>
      <c r="DN22" s="63">
        <f>'Cash Flow'!DN23/POWER(1+$B$11,DN$1)</f>
        <v>0</v>
      </c>
      <c r="DO22" s="63">
        <f>'Cash Flow'!DO23/POWER(1+$B$11,DO$1)</f>
        <v>0</v>
      </c>
      <c r="DP22" s="63">
        <f>'Cash Flow'!DP23/POWER(1+$B$11,DP$1)</f>
        <v>0</v>
      </c>
      <c r="DQ22" s="63">
        <f>'Cash Flow'!DQ23/POWER(1+$B$11,DQ$1)</f>
        <v>0</v>
      </c>
      <c r="DR22" s="63">
        <f>'Cash Flow'!DR23/POWER(1+$B$11,DR$1)</f>
        <v>0</v>
      </c>
      <c r="DS22" s="63">
        <f>'Cash Flow'!DS23/POWER(1+$B$11,DS$1)</f>
        <v>0</v>
      </c>
      <c r="DT22" s="63">
        <f>'Cash Flow'!DT23/POWER(1+$B$11,DT$1)</f>
        <v>0</v>
      </c>
      <c r="DU22" s="63">
        <f>'Cash Flow'!DU23/POWER(1+$B$11,DU$1)</f>
        <v>0</v>
      </c>
    </row>
    <row r="23" spans="1:125" s="61" customFormat="1" ht="12" x14ac:dyDescent="0.25">
      <c r="A23" s="60"/>
      <c r="C23" s="62">
        <f>SUM(D23:BK23)</f>
        <v>61026171.655041821</v>
      </c>
      <c r="D23" s="63">
        <f>('Cash Flow'!D17)/POWER(1+$B$11,D$1)</f>
        <v>0</v>
      </c>
      <c r="E23" s="63">
        <f>('Cash Flow'!E17)/POWER(1+$B$11,E$1)</f>
        <v>0</v>
      </c>
      <c r="F23" s="63">
        <f>('Cash Flow'!F17)/POWER(1+$B$11,F$1)</f>
        <v>0</v>
      </c>
      <c r="G23" s="63">
        <f>('Cash Flow'!G17)/POWER(1+$B$11,G$1)</f>
        <v>0</v>
      </c>
      <c r="H23" s="63">
        <f>('Cash Flow'!H17)/POWER(1+$B$11,H$1)</f>
        <v>0</v>
      </c>
      <c r="I23" s="63">
        <f>('Cash Flow'!I17)/POWER(1+$B$11,I$1)</f>
        <v>0</v>
      </c>
      <c r="J23" s="63">
        <f>('Cash Flow'!J17)/POWER(1+$B$11,J$1)</f>
        <v>0</v>
      </c>
      <c r="K23" s="63">
        <f>('Cash Flow'!K17)/POWER(1+$B$11,K$1)</f>
        <v>0</v>
      </c>
      <c r="L23" s="63">
        <f>('Cash Flow'!L17)/POWER(1+$B$11,L$1)</f>
        <v>-6698087.0516002122</v>
      </c>
      <c r="M23" s="63">
        <f>('Cash Flow'!M17)/POWER(1+$B$11,M$1)</f>
        <v>1526008.4228274068</v>
      </c>
      <c r="N23" s="63">
        <f>('Cash Flow'!N17)/POWER(1+$B$11,N$1)</f>
        <v>1980625.4944397705</v>
      </c>
      <c r="O23" s="63">
        <f>('Cash Flow'!O17)/POWER(1+$B$11,O$1)</f>
        <v>1515102.6947269295</v>
      </c>
      <c r="P23" s="63">
        <f>('Cash Flow'!P17)/POWER(1+$B$11,P$1)</f>
        <v>2342030.08311415</v>
      </c>
      <c r="Q23" s="63">
        <f>('Cash Flow'!Q17)/POWER(1+$B$11,Q$1)</f>
        <v>2317737.4382206472</v>
      </c>
      <c r="R23" s="63">
        <f>('Cash Flow'!R17)/POWER(1+$B$11,R$1)</f>
        <v>1982721.4789249708</v>
      </c>
      <c r="S23" s="63">
        <f>('Cash Flow'!S17)/POWER(1+$B$11,S$1)</f>
        <v>2213758.1405462516</v>
      </c>
      <c r="T23" s="63">
        <f>('Cash Flow'!T17)/POWER(1+$B$11,T$1)</f>
        <v>2024973.1862009314</v>
      </c>
      <c r="U23" s="63">
        <f>('Cash Flow'!U17)/POWER(1+$B$11,U$1)</f>
        <v>1684464.6712904002</v>
      </c>
      <c r="V23" s="63">
        <f>('Cash Flow'!V17)/POWER(1+$B$11,V$1)</f>
        <v>1828573.7852841706</v>
      </c>
      <c r="W23" s="63">
        <f>('Cash Flow'!W17)/POWER(1+$B$11,W$1)</f>
        <v>1794408.7467729766</v>
      </c>
      <c r="X23" s="63">
        <f>('Cash Flow'!X17)/POWER(1+$B$11,X$1)</f>
        <v>1568119.0820578863</v>
      </c>
      <c r="Y23" s="63">
        <f>('Cash Flow'!Y17)/POWER(1+$B$11,Y$1)</f>
        <v>1305973.2665780797</v>
      </c>
      <c r="Z23" s="63">
        <f>('Cash Flow'!Z17)/POWER(1+$B$11,Z$1)</f>
        <v>1696206.1802820941</v>
      </c>
      <c r="AA23" s="63">
        <f>('Cash Flow'!AA17)/POWER(1+$B$11,AA$1)</f>
        <v>1234350.3994576242</v>
      </c>
      <c r="AB23" s="63">
        <f>('Cash Flow'!AB17)/POWER(1+$B$11,AB$1)</f>
        <v>1737110.1408556693</v>
      </c>
      <c r="AC23" s="63">
        <f>('Cash Flow'!AC17)/POWER(1+$B$11,AC$1)</f>
        <v>1717644.4919264691</v>
      </c>
      <c r="AD23" s="63">
        <f>('Cash Flow'!AD17)/POWER(1+$B$11,AD$1)</f>
        <v>1521000.239856747</v>
      </c>
      <c r="AE23" s="63">
        <f>('Cash Flow'!AE17)/POWER(1+$B$11,AE$1)</f>
        <v>1642091.1581297158</v>
      </c>
      <c r="AF23" s="63">
        <f>('Cash Flow'!AF17)/POWER(1+$B$11,AF$1)</f>
        <v>1623695.7997130777</v>
      </c>
      <c r="AG23" s="63">
        <f>('Cash Flow'!AG17)/POWER(1+$B$11,AG$1)</f>
        <v>1441438.1827481783</v>
      </c>
      <c r="AH23" s="63">
        <f>('Cash Flow'!AH17)/POWER(1+$B$11,AH$1)</f>
        <v>1552269.3242959667</v>
      </c>
      <c r="AI23" s="63">
        <f>('Cash Flow'!AI17)/POWER(1+$B$11,AI$1)</f>
        <v>1534885.4182544199</v>
      </c>
      <c r="AJ23" s="63">
        <f>('Cash Flow'!AJ17)/POWER(1+$B$11,AJ$1)</f>
        <v>1366032.1604164825</v>
      </c>
      <c r="AK23" s="63">
        <f>('Cash Flow'!AK17)/POWER(1+$B$11,AK$1)</f>
        <v>1140509.7049599965</v>
      </c>
      <c r="AL23" s="63">
        <f>('Cash Flow'!AL17)/POWER(1+$B$11,AL$1)</f>
        <v>1450932.3370151648</v>
      </c>
      <c r="AM23" s="63">
        <f>('Cash Flow'!AM17)/POWER(1+$B$11,AM$1)</f>
        <v>1082885.4018892618</v>
      </c>
      <c r="AN23" s="63">
        <f>('Cash Flow'!AN17)/POWER(1+$B$11,AN$1)</f>
        <v>1318326.0164960059</v>
      </c>
      <c r="AO23" s="63">
        <f>('Cash Flow'!AO17)/POWER(1+$B$11,AO$1)</f>
        <v>1182074.7383802771</v>
      </c>
      <c r="AP23" s="63">
        <f>('Cash Flow'!AP17)/POWER(1+$B$11,AP$1)</f>
        <v>1040827.4269456352</v>
      </c>
      <c r="AQ23" s="63">
        <f>('Cash Flow'!AQ17)/POWER(1+$B$11,AQ$1)</f>
        <v>1130455.5857105374</v>
      </c>
      <c r="AR23" s="63">
        <f>('Cash Flow'!AR17)/POWER(1+$B$11,AR$1)</f>
        <v>1117335.6124162483</v>
      </c>
      <c r="AS23" s="63">
        <f>('Cash Flow'!AS17)/POWER(1+$B$11,AS$1)</f>
        <v>986725.78034367424</v>
      </c>
      <c r="AT23" s="63">
        <f>('Cash Flow'!AT17)/POWER(1+$B$11,AT$1)</f>
        <v>1068539.1967576952</v>
      </c>
      <c r="AU23" s="63">
        <f>('Cash Flow'!AU17)/POWER(1+$B$11,AU$1)</f>
        <v>1056141.771964753</v>
      </c>
      <c r="AV23" s="63">
        <f>('Cash Flow'!AV17)/POWER(1+$B$11,AV$1)</f>
        <v>935430.90249562601</v>
      </c>
      <c r="AW23" s="63">
        <f>('Cash Flow'!AW17)/POWER(1+$B$11,AW$1)</f>
        <v>796560.23263959971</v>
      </c>
      <c r="AX23" s="63">
        <f>('Cash Flow'!AX17)/POWER(1+$B$11,AX$1)</f>
        <v>998299.08428918477</v>
      </c>
      <c r="AY23" s="63">
        <f>('Cash Flow'!AY17)/POWER(1+$B$11,AY$1)</f>
        <v>736110.02804790263</v>
      </c>
      <c r="AZ23" s="63">
        <f>('Cash Flow'!AZ17)/POWER(1+$B$11,AZ$1)</f>
        <v>1021746.645067385</v>
      </c>
      <c r="BA23" s="63">
        <f>('Cash Flow'!BA17)/POWER(1+$B$11,BA$1)</f>
        <v>1009441.8049830123</v>
      </c>
      <c r="BB23" s="63">
        <f>('Cash Flow'!BB17)/POWER(1+$B$11,BB$1)</f>
        <v>905292.89481108962</v>
      </c>
      <c r="BC23" s="63">
        <f>('Cash Flow'!BC17)/POWER(1+$B$11,BC$1)</f>
        <v>965817.95994035562</v>
      </c>
      <c r="BD23" s="63">
        <f>('Cash Flow'!BD17)/POWER(1+$B$11,BD$1)</f>
        <v>954189.79474248632</v>
      </c>
      <c r="BE23" s="63">
        <f>('Cash Flow'!BE17)/POWER(1+$B$11,BE$1)</f>
        <v>858070.73886936181</v>
      </c>
      <c r="BF23" s="63">
        <f>('Cash Flow'!BF17)/POWER(1+$B$11,BF$1)</f>
        <v>912950.48121508339</v>
      </c>
      <c r="BG23" s="63">
        <f>('Cash Flow'!BG17)/POWER(1+$B$11,BG$1)</f>
        <v>901961.78543949767</v>
      </c>
      <c r="BH23" s="63">
        <f>('Cash Flow'!BH17)/POWER(1+$B$11,BH$1)</f>
        <v>813307.82149564219</v>
      </c>
      <c r="BI23" s="63">
        <f>('Cash Flow'!BI17)/POWER(1+$B$11,BI$1)</f>
        <v>692213.85977660422</v>
      </c>
      <c r="BJ23" s="63">
        <f>('Cash Flow'!BJ17)/POWER(1+$B$11,BJ$1)</f>
        <v>852592.2826495464</v>
      </c>
      <c r="BK23" s="63">
        <f>('Cash Flow'!BK17)/POWER(1+$B$11,BK$1)</f>
        <v>644298.83037939132</v>
      </c>
      <c r="BL23" s="63">
        <f>('Cash Flow'!BL17)/POWER(1+$B$11,BL$1)</f>
        <v>872062.76510018611</v>
      </c>
      <c r="BM23" s="63">
        <f>('Cash Flow'!BM17)/POWER(1+$B$11,BM$1)</f>
        <v>861211.76576523681</v>
      </c>
      <c r="BN23" s="63">
        <f>('Cash Flow'!BN17)/POWER(1+$B$11,BN$1)</f>
        <v>784923.28514774039</v>
      </c>
      <c r="BO23" s="63">
        <f>('Cash Flow'!BO17)/POWER(1+$B$11,BO$1)</f>
        <v>824353.75769017567</v>
      </c>
      <c r="BP23" s="63">
        <f>('Cash Flow'!BP17)/POWER(1+$B$11,BP$1)</f>
        <v>814098.74336950656</v>
      </c>
      <c r="BQ23" s="63">
        <f>('Cash Flow'!BQ17)/POWER(1+$B$11,BQ$1)</f>
        <v>743852.67456894566</v>
      </c>
      <c r="BR23" s="63">
        <f>('Cash Flow'!BR17)/POWER(1+$B$11,BR$1)</f>
        <v>779254.64900729584</v>
      </c>
      <c r="BS23" s="63">
        <f>('Cash Flow'!BS17)/POWER(1+$B$11,BS$1)</f>
        <v>769562.89037400403</v>
      </c>
      <c r="BT23" s="63">
        <f>('Cash Flow'!BT17)/POWER(1+$B$11,BT$1)</f>
        <v>704928.12153118139</v>
      </c>
      <c r="BU23" s="63">
        <f>('Cash Flow'!BU17)/POWER(1+$B$11,BU$1)</f>
        <v>600012.42776096286</v>
      </c>
      <c r="BV23" s="63">
        <f>('Cash Flow'!BV17)/POWER(1+$B$11,BV$1)</f>
        <v>727463.24011434114</v>
      </c>
      <c r="BW23" s="63">
        <f>('Cash Flow'!BW17)/POWER(1+$B$11,BW$1)</f>
        <v>561712.5834427916</v>
      </c>
      <c r="BX23" s="63">
        <f>('Cash Flow'!BX17)/POWER(1+$B$11,BX$1)</f>
        <v>743635.55580851412</v>
      </c>
      <c r="BY23" s="63">
        <f>('Cash Flow'!BY17)/POWER(1+$B$11,BY$1)</f>
        <v>734107.54673412908</v>
      </c>
      <c r="BZ23" s="63">
        <f>('Cash Flow'!BZ17)/POWER(1+$B$11,BZ$1)</f>
        <v>678660.53718126856</v>
      </c>
      <c r="CA23" s="63">
        <f>('Cash Flow'!CA17)/POWER(1+$B$11,CA$1)</f>
        <v>702973.25912036793</v>
      </c>
      <c r="CB23" s="63">
        <f>('Cash Flow'!CB17)/POWER(1+$B$11,CB$1)</f>
        <v>693968.0062874913</v>
      </c>
      <c r="CC23" s="63">
        <f>('Cash Flow'!CC17)/POWER(1+$B$11,CC$1)</f>
        <v>643051.95954418217</v>
      </c>
      <c r="CD23" s="63">
        <f>('Cash Flow'!CD17)/POWER(1+$B$11,CD$1)</f>
        <v>664534.26102396403</v>
      </c>
      <c r="CE23" s="63">
        <f>('Cash Flow'!CE17)/POWER(1+$B$11,CE$1)</f>
        <v>656023.08680886775</v>
      </c>
      <c r="CF23" s="63">
        <f>('Cash Flow'!CF17)/POWER(1+$B$11,CF$1)</f>
        <v>609309.55187038495</v>
      </c>
      <c r="CG23" s="63">
        <f>('Cash Flow'!CG17)/POWER(1+$B$11,CG$1)</f>
        <v>518908.80700701853</v>
      </c>
      <c r="CH23" s="63">
        <f>('Cash Flow'!CH17)/POWER(1+$B$11,CH$1)</f>
        <v>620152.80481616477</v>
      </c>
      <c r="CI23" s="63">
        <f>('Cash Flow'!CI17)/POWER(1+$B$11,CI$1)</f>
        <v>488022.57520628325</v>
      </c>
      <c r="CJ23" s="63">
        <f>('Cash Flow'!CJ17)/POWER(1+$B$11,CJ$1)</f>
        <v>633589.2266022095</v>
      </c>
      <c r="CK23" s="63">
        <f>('Cash Flow'!CK17)/POWER(1+$B$11,CK$1)</f>
        <v>625254.1851119051</v>
      </c>
      <c r="CL23" s="63">
        <f>('Cash Flow'!CL17)/POWER(1+$B$11,CL$1)</f>
        <v>585329.37323961162</v>
      </c>
      <c r="CM23" s="63">
        <f>('Cash Flow'!CM17)/POWER(1+$B$11,CM$1)</f>
        <v>598960.63226032187</v>
      </c>
      <c r="CN23" s="63">
        <f>('Cash Flow'!CN17)/POWER(1+$B$11,CN$1)</f>
        <v>591082.46214992751</v>
      </c>
      <c r="CO23" s="63">
        <f>('Cash Flow'!CO17)/POWER(1+$B$11,CO$1)</f>
        <v>554541.90415917791</v>
      </c>
      <c r="CP23" s="63">
        <f>('Cash Flow'!CP17)/POWER(1+$B$11,CP$1)</f>
        <v>566224.55196922226</v>
      </c>
      <c r="CQ23" s="63">
        <f>('Cash Flow'!CQ17)/POWER(1+$B$11,CQ$1)</f>
        <v>558778.213163879</v>
      </c>
      <c r="CR23" s="63">
        <f>('Cash Flow'!CR17)/POWER(1+$B$11,CR$1)</f>
        <v>525372.1982819268</v>
      </c>
      <c r="CS23" s="63">
        <f>('Cash Flow'!CS17)/POWER(1+$B$11,CS$1)</f>
        <v>447847.00343527884</v>
      </c>
      <c r="CT23" s="63">
        <f>('Cash Flow'!CT17)/POWER(1+$B$11,CT$1)</f>
        <v>528239.3865169792</v>
      </c>
      <c r="CU23" s="63">
        <f>('Cash Flow'!CU17)/POWER(1+$B$11,CU$1)</f>
        <v>422712.36916477856</v>
      </c>
      <c r="CV23" s="63">
        <f>('Cash Flow'!CV17)/POWER(1+$B$11,CV$1)</f>
        <v>539405.7127032103</v>
      </c>
      <c r="CW23" s="63">
        <f>('Cash Flow'!CW17)/POWER(1+$B$11,CW$1)</f>
        <v>532138.28422792221</v>
      </c>
      <c r="CX23" s="63">
        <f>('Cash Flow'!CX17)/POWER(1+$B$11,CX$1)</f>
        <v>503715.92303243605</v>
      </c>
      <c r="CY23" s="63">
        <f>('Cash Flow'!CY17)/POWER(1+$B$11,CY$1)</f>
        <v>509937.57675459259</v>
      </c>
      <c r="CZ23" s="63">
        <f>('Cash Flow'!CZ17)/POWER(1+$B$11,CZ$1)</f>
        <v>503068.1676068838</v>
      </c>
      <c r="DA23" s="63">
        <f>('Cash Flow'!DA17)/POWER(1+$B$11,DA$1)</f>
        <v>477162.35626099986</v>
      </c>
      <c r="DB23" s="63">
        <f>('Cash Flow'!DB17)/POWER(1+$B$11,DB$1)</f>
        <v>482079.23223970644</v>
      </c>
      <c r="DC23" s="63">
        <f>('Cash Flow'!DC17)/POWER(1+$B$11,DC$1)</f>
        <v>475586.04575613188</v>
      </c>
      <c r="DD23" s="63">
        <f>('Cash Flow'!DD17)/POWER(1+$B$11,DD$1)</f>
        <v>452007.37103221641</v>
      </c>
      <c r="DE23" s="63">
        <f>('Cash Flow'!DE17)/POWER(1+$B$11,DE$1)</f>
        <v>385798.29644443083</v>
      </c>
      <c r="DF23" s="63">
        <f>('Cash Flow'!DF17)/POWER(1+$B$11,DF$1)</f>
        <v>449605.17623162532</v>
      </c>
      <c r="DG23" s="63">
        <f>('Cash Flow'!DG17)/POWER(1+$B$11,DG$1)</f>
        <v>365158.0764116252</v>
      </c>
      <c r="DH23" s="63">
        <f>('Cash Flow'!DH17)/POWER(1+$B$11,DH$1)</f>
        <v>458887.3882196559</v>
      </c>
      <c r="DI23" s="63">
        <f>('Cash Flow'!DI17)/POWER(1+$B$11,DI$1)</f>
        <v>452569.32737838832</v>
      </c>
      <c r="DJ23" s="63">
        <f>('Cash Flow'!DJ17)/POWER(1+$B$11,DJ$1)</f>
        <v>432621.28048041608</v>
      </c>
      <c r="DK23" s="63">
        <f>('Cash Flow'!DK17)/POWER(1+$B$11,DK$1)</f>
        <v>433828.21697985171</v>
      </c>
      <c r="DL23" s="63">
        <f>('Cash Flow'!DL17)/POWER(1+$B$11,DL$1)</f>
        <v>427855.92423550546</v>
      </c>
      <c r="DM23" s="63">
        <f>('Cash Flow'!DM17)/POWER(1+$B$11,DM$1)</f>
        <v>409769.74487598997</v>
      </c>
      <c r="DN23" s="63">
        <f>('Cash Flow'!DN17)/POWER(1+$B$11,DN$1)</f>
        <v>410137.43428441486</v>
      </c>
      <c r="DO23" s="63">
        <f>('Cash Flow'!DO17)/POWER(1+$B$11,DO$1)</f>
        <v>404491.98819628247</v>
      </c>
      <c r="DP23" s="63">
        <f>('Cash Flow'!DP17)/POWER(1+$B$11,DP$1)</f>
        <v>388124.35901279224</v>
      </c>
      <c r="DQ23" s="63">
        <f>('Cash Flow'!DQ17)/POWER(1+$B$11,DQ$1)</f>
        <v>331784.76315580501</v>
      </c>
      <c r="DR23" s="63">
        <f>('Cash Flow'!DR17)/POWER(1+$B$11,DR$1)</f>
        <v>382403.83502465545</v>
      </c>
      <c r="DS23" s="63">
        <f>('Cash Flow'!DS17)/POWER(1+$B$11,DS$1)</f>
        <v>314685.30245235848</v>
      </c>
      <c r="DT23" s="63">
        <f>('Cash Flow'!DT17)/POWER(1+$B$11,DT$1)</f>
        <v>390121.86147416517</v>
      </c>
      <c r="DU23" s="63">
        <f>('Cash Flow'!DU17)/POWER(1+$B$11,DU$1)</f>
        <v>384643.45281123254</v>
      </c>
    </row>
    <row r="24" spans="1:125" s="61" customFormat="1" ht="12" x14ac:dyDescent="0.25">
      <c r="A24" s="60"/>
      <c r="C24" s="62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</row>
    <row r="25" spans="1:125" s="61" customFormat="1" ht="12" x14ac:dyDescent="0.25">
      <c r="A25" s="60"/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</row>
    <row r="26" spans="1:125" x14ac:dyDescent="0.25"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</row>
    <row r="27" spans="1:125" x14ac:dyDescent="0.25"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</row>
    <row r="28" spans="1:125" x14ac:dyDescent="0.25"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</row>
    <row r="29" spans="1:125" x14ac:dyDescent="0.25">
      <c r="C29" s="12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</row>
    <row r="30" spans="1:125" x14ac:dyDescent="0.25">
      <c r="C30" s="12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</row>
    <row r="31" spans="1:125" x14ac:dyDescent="0.25">
      <c r="C31" s="1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</row>
    <row r="32" spans="1:125" x14ac:dyDescent="0.25"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</row>
    <row r="33" spans="3:63" x14ac:dyDescent="0.25"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</row>
    <row r="34" spans="3:63" x14ac:dyDescent="0.25"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</row>
    <row r="35" spans="3:63" x14ac:dyDescent="0.25">
      <c r="C35" s="1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</row>
    <row r="36" spans="3:63" x14ac:dyDescent="0.25"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</row>
    <row r="37" spans="3:63" x14ac:dyDescent="0.25"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</row>
    <row r="38" spans="3:63" x14ac:dyDescent="0.25"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</row>
    <row r="39" spans="3:63" x14ac:dyDescent="0.25">
      <c r="C39" s="12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</row>
    <row r="40" spans="3:63" x14ac:dyDescent="0.25"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</row>
    <row r="41" spans="3:63" x14ac:dyDescent="0.25"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</row>
    <row r="42" spans="3:63" x14ac:dyDescent="0.25"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</row>
    <row r="43" spans="3:63" x14ac:dyDescent="0.25"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</row>
    <row r="44" spans="3:63" x14ac:dyDescent="0.25"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</row>
    <row r="45" spans="3:63" x14ac:dyDescent="0.25"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</row>
    <row r="46" spans="3:63" x14ac:dyDescent="0.25">
      <c r="C46" s="12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3:63" x14ac:dyDescent="0.25"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3:63" x14ac:dyDescent="0.25">
      <c r="C48" s="1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3:63" x14ac:dyDescent="0.25"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3:63" x14ac:dyDescent="0.25">
      <c r="C50" s="1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3:63" x14ac:dyDescent="0.25"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3:63" x14ac:dyDescent="0.25"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3:63" x14ac:dyDescent="0.25"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3:63" x14ac:dyDescent="0.25"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3:63" x14ac:dyDescent="0.25">
      <c r="C55" s="1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3:63" x14ac:dyDescent="0.25"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3:63" x14ac:dyDescent="0.25">
      <c r="C57" s="1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3:63" x14ac:dyDescent="0.25"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</row>
    <row r="59" spans="3:63" x14ac:dyDescent="0.25">
      <c r="C59" s="1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</row>
    <row r="60" spans="3:63" x14ac:dyDescent="0.25"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</row>
    <row r="61" spans="3:63" x14ac:dyDescent="0.25"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</row>
    <row r="62" spans="3:63" x14ac:dyDescent="0.25"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</row>
    <row r="63" spans="3:63" x14ac:dyDescent="0.25">
      <c r="C63" s="12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</row>
    <row r="64" spans="3:63" x14ac:dyDescent="0.25"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</row>
    <row r="65" spans="3:63" x14ac:dyDescent="0.25"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</row>
    <row r="66" spans="3:63" x14ac:dyDescent="0.25">
      <c r="C66" s="1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</row>
    <row r="67" spans="3:63" x14ac:dyDescent="0.25"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</row>
    <row r="68" spans="3:63" x14ac:dyDescent="0.25"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</row>
    <row r="69" spans="3:63" x14ac:dyDescent="0.25"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</row>
    <row r="70" spans="3:63" x14ac:dyDescent="0.25"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</row>
    <row r="71" spans="3:63" x14ac:dyDescent="0.25"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</row>
    <row r="72" spans="3:63" x14ac:dyDescent="0.25"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</row>
    <row r="73" spans="3:63" x14ac:dyDescent="0.25">
      <c r="C73" s="1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</row>
    <row r="74" spans="3:63" x14ac:dyDescent="0.25"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</row>
    <row r="75" spans="3:63" x14ac:dyDescent="0.25"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</row>
    <row r="76" spans="3:63" x14ac:dyDescent="0.25"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</row>
    <row r="77" spans="3:63" x14ac:dyDescent="0.25">
      <c r="C77" s="12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</row>
    <row r="78" spans="3:63" x14ac:dyDescent="0.25"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</row>
    <row r="79" spans="3:63" x14ac:dyDescent="0.25">
      <c r="C79" s="12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</row>
    <row r="80" spans="3:63" x14ac:dyDescent="0.25"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</row>
    <row r="81" spans="3:63" x14ac:dyDescent="0.25"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</row>
    <row r="82" spans="3:63" x14ac:dyDescent="0.25">
      <c r="C82" s="12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</row>
    <row r="83" spans="3:63" x14ac:dyDescent="0.25"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</row>
    <row r="84" spans="3:63" x14ac:dyDescent="0.25"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</row>
    <row r="85" spans="3:63" x14ac:dyDescent="0.25"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</row>
    <row r="86" spans="3:63" x14ac:dyDescent="0.25">
      <c r="C86" s="12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</row>
    <row r="87" spans="3:63" x14ac:dyDescent="0.25"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</row>
    <row r="88" spans="3:63" x14ac:dyDescent="0.25"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</row>
    <row r="89" spans="3:63" x14ac:dyDescent="0.25"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</row>
    <row r="90" spans="3:63" x14ac:dyDescent="0.25">
      <c r="C90" s="1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</row>
    <row r="91" spans="3:63" x14ac:dyDescent="0.25"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</row>
    <row r="92" spans="3:63" x14ac:dyDescent="0.25"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</row>
    <row r="93" spans="3:63" x14ac:dyDescent="0.25"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</row>
    <row r="94" spans="3:63" x14ac:dyDescent="0.25"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</row>
    <row r="95" spans="3:63" x14ac:dyDescent="0.25"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</row>
    <row r="96" spans="3:63" x14ac:dyDescent="0.25"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</row>
    <row r="97" spans="3:63" x14ac:dyDescent="0.25"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</row>
    <row r="98" spans="3:63" x14ac:dyDescent="0.25"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</row>
    <row r="99" spans="3:63" x14ac:dyDescent="0.25"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</row>
    <row r="100" spans="3:63" x14ac:dyDescent="0.25"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</row>
    <row r="101" spans="3:63" x14ac:dyDescent="0.25"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</row>
    <row r="102" spans="3:63" x14ac:dyDescent="0.25"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</row>
    <row r="103" spans="3:63" x14ac:dyDescent="0.25"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</row>
    <row r="104" spans="3:63" x14ac:dyDescent="0.25"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</row>
    <row r="105" spans="3:63" x14ac:dyDescent="0.25"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</row>
    <row r="106" spans="3:63" x14ac:dyDescent="0.25"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</row>
    <row r="107" spans="3:63" x14ac:dyDescent="0.25">
      <c r="C107" s="1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</row>
    <row r="108" spans="3:63" x14ac:dyDescent="0.25"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</row>
    <row r="109" spans="3:63" x14ac:dyDescent="0.25"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3:63" x14ac:dyDescent="0.25"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</row>
    <row r="111" spans="3:63" x14ac:dyDescent="0.25"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</row>
    <row r="112" spans="3:63" x14ac:dyDescent="0.25"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</row>
    <row r="113" spans="3:63" x14ac:dyDescent="0.25"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</row>
    <row r="114" spans="3:63" x14ac:dyDescent="0.25"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</row>
    <row r="115" spans="3:63" x14ac:dyDescent="0.25"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</row>
    <row r="116" spans="3:63" x14ac:dyDescent="0.25"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</row>
    <row r="117" spans="3:63" x14ac:dyDescent="0.25"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</row>
    <row r="118" spans="3:63" x14ac:dyDescent="0.25">
      <c r="C118" s="12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</row>
    <row r="119" spans="3:63" x14ac:dyDescent="0.25">
      <c r="C119" s="1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</row>
    <row r="120" spans="3:63" x14ac:dyDescent="0.25"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</row>
    <row r="121" spans="3:63" x14ac:dyDescent="0.25"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</row>
    <row r="122" spans="3:63" x14ac:dyDescent="0.25"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</row>
    <row r="123" spans="3:63" x14ac:dyDescent="0.25"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</row>
    <row r="124" spans="3:63" x14ac:dyDescent="0.25"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</row>
    <row r="125" spans="3:63" x14ac:dyDescent="0.25"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</row>
    <row r="126" spans="3:63" x14ac:dyDescent="0.25"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</row>
    <row r="127" spans="3:63" x14ac:dyDescent="0.25"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</row>
    <row r="128" spans="3:63" x14ac:dyDescent="0.25"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</row>
    <row r="129" spans="3:63" x14ac:dyDescent="0.25"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</row>
    <row r="130" spans="3:63" x14ac:dyDescent="0.25"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</row>
    <row r="131" spans="3:63" x14ac:dyDescent="0.25"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</row>
    <row r="132" spans="3:63" x14ac:dyDescent="0.25"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</row>
    <row r="133" spans="3:63" x14ac:dyDescent="0.25"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</row>
    <row r="134" spans="3:63" x14ac:dyDescent="0.25"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</row>
    <row r="135" spans="3:63" x14ac:dyDescent="0.25"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</row>
    <row r="136" spans="3:63" x14ac:dyDescent="0.25"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</row>
    <row r="137" spans="3:63" x14ac:dyDescent="0.25">
      <c r="C137" s="1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</row>
    <row r="138" spans="3:63" x14ac:dyDescent="0.25"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</row>
    <row r="139" spans="3:63" x14ac:dyDescent="0.25"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</row>
    <row r="140" spans="3:63" x14ac:dyDescent="0.25"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</row>
    <row r="141" spans="3:63" x14ac:dyDescent="0.25"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</row>
    <row r="142" spans="3:63" x14ac:dyDescent="0.25"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</row>
    <row r="143" spans="3:63" x14ac:dyDescent="0.25"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</row>
    <row r="144" spans="3:63" x14ac:dyDescent="0.25"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</row>
    <row r="145" spans="3:63" x14ac:dyDescent="0.25"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</row>
    <row r="146" spans="3:63" x14ac:dyDescent="0.25">
      <c r="C146" s="1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</row>
    <row r="147" spans="3:63" x14ac:dyDescent="0.25">
      <c r="C147" s="1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</row>
    <row r="148" spans="3:63" x14ac:dyDescent="0.25"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</row>
    <row r="149" spans="3:63" x14ac:dyDescent="0.25"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</row>
    <row r="150" spans="3:63" x14ac:dyDescent="0.25">
      <c r="C150" s="12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</row>
    <row r="151" spans="3:63" x14ac:dyDescent="0.25"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</row>
    <row r="152" spans="3:63" x14ac:dyDescent="0.25"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</row>
    <row r="153" spans="3:63" x14ac:dyDescent="0.25"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</row>
    <row r="154" spans="3:63" x14ac:dyDescent="0.25"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</row>
    <row r="155" spans="3:63" x14ac:dyDescent="0.25"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</row>
    <row r="156" spans="3:63" x14ac:dyDescent="0.25"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</row>
    <row r="157" spans="3:63" x14ac:dyDescent="0.25">
      <c r="C157" s="1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</row>
    <row r="158" spans="3:63" x14ac:dyDescent="0.25"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</row>
    <row r="159" spans="3:63" x14ac:dyDescent="0.25">
      <c r="C159" s="1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</row>
    <row r="160" spans="3:63" x14ac:dyDescent="0.25"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</row>
    <row r="161" spans="3:63" x14ac:dyDescent="0.25"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</row>
    <row r="162" spans="3:63" x14ac:dyDescent="0.25"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</row>
    <row r="163" spans="3:63" x14ac:dyDescent="0.25"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</row>
    <row r="164" spans="3:63" x14ac:dyDescent="0.25"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</row>
    <row r="165" spans="3:63" x14ac:dyDescent="0.25"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</row>
    <row r="166" spans="3:63" x14ac:dyDescent="0.25"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</row>
    <row r="167" spans="3:63" x14ac:dyDescent="0.25">
      <c r="C167" s="1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</row>
    <row r="168" spans="3:63" x14ac:dyDescent="0.25">
      <c r="C168" s="1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</row>
    <row r="169" spans="3:63" x14ac:dyDescent="0.25"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</row>
    <row r="170" spans="3:63" x14ac:dyDescent="0.25"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</row>
    <row r="171" spans="3:63" x14ac:dyDescent="0.25"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</row>
    <row r="172" spans="3:63" x14ac:dyDescent="0.25"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</row>
    <row r="173" spans="3:63" x14ac:dyDescent="0.25"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</row>
    <row r="174" spans="3:63" x14ac:dyDescent="0.25"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</row>
    <row r="175" spans="3:63" x14ac:dyDescent="0.25"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</row>
    <row r="176" spans="3:63" x14ac:dyDescent="0.25"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</row>
    <row r="177" spans="3:63" x14ac:dyDescent="0.25"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</row>
    <row r="178" spans="3:63" x14ac:dyDescent="0.25"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</row>
    <row r="179" spans="3:63" x14ac:dyDescent="0.25"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</row>
    <row r="180" spans="3:63" x14ac:dyDescent="0.25"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</row>
    <row r="181" spans="3:63" x14ac:dyDescent="0.25"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</row>
    <row r="182" spans="3:63" x14ac:dyDescent="0.25"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</row>
    <row r="183" spans="3:63" x14ac:dyDescent="0.25"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</row>
    <row r="184" spans="3:63" x14ac:dyDescent="0.25"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</row>
    <row r="185" spans="3:63" x14ac:dyDescent="0.25"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</row>
    <row r="186" spans="3:63" x14ac:dyDescent="0.25"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</row>
    <row r="187" spans="3:63" x14ac:dyDescent="0.25"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</row>
    <row r="188" spans="3:63" x14ac:dyDescent="0.25"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</row>
    <row r="189" spans="3:63" x14ac:dyDescent="0.25"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</row>
    <row r="190" spans="3:63" x14ac:dyDescent="0.25"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</row>
    <row r="191" spans="3:63" x14ac:dyDescent="0.25"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</row>
    <row r="192" spans="3:63" x14ac:dyDescent="0.25"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</row>
    <row r="193" spans="3:63" x14ac:dyDescent="0.25"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</row>
    <row r="194" spans="3:63" x14ac:dyDescent="0.25"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</row>
    <row r="195" spans="3:63" x14ac:dyDescent="0.25"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</row>
    <row r="196" spans="3:63" x14ac:dyDescent="0.25"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</row>
    <row r="197" spans="3:63" x14ac:dyDescent="0.25"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</row>
    <row r="198" spans="3:63" x14ac:dyDescent="0.25"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</row>
    <row r="199" spans="3:63" x14ac:dyDescent="0.25"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</row>
    <row r="200" spans="3:63" x14ac:dyDescent="0.25"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</row>
    <row r="201" spans="3:63" x14ac:dyDescent="0.25"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</row>
    <row r="202" spans="3:63" x14ac:dyDescent="0.25"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</row>
    <row r="203" spans="3:63" x14ac:dyDescent="0.25"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</row>
    <row r="204" spans="3:63" x14ac:dyDescent="0.25"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</row>
    <row r="205" spans="3:63" x14ac:dyDescent="0.25"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</row>
    <row r="206" spans="3:63" x14ac:dyDescent="0.25"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</row>
    <row r="207" spans="3:63" x14ac:dyDescent="0.25"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</row>
    <row r="208" spans="3:63" x14ac:dyDescent="0.25"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</row>
    <row r="209" spans="3:63" x14ac:dyDescent="0.25"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</row>
    <row r="210" spans="3:63" x14ac:dyDescent="0.25"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</row>
    <row r="211" spans="3:63" x14ac:dyDescent="0.25"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</row>
    <row r="212" spans="3:63" x14ac:dyDescent="0.25"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</row>
    <row r="213" spans="3:63" x14ac:dyDescent="0.25"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</row>
    <row r="214" spans="3:63" x14ac:dyDescent="0.25"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</row>
    <row r="215" spans="3:63" x14ac:dyDescent="0.25"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</row>
    <row r="216" spans="3:63" x14ac:dyDescent="0.25"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</row>
    <row r="217" spans="3:63" x14ac:dyDescent="0.25"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</row>
    <row r="218" spans="3:63" x14ac:dyDescent="0.25"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</row>
    <row r="219" spans="3:63" x14ac:dyDescent="0.25"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</row>
    <row r="220" spans="3:63" x14ac:dyDescent="0.25"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</row>
    <row r="221" spans="3:63" x14ac:dyDescent="0.25"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</row>
    <row r="222" spans="3:63" x14ac:dyDescent="0.25"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</row>
    <row r="223" spans="3:63" x14ac:dyDescent="0.25"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</row>
    <row r="224" spans="3:63" x14ac:dyDescent="0.25"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</row>
    <row r="225" spans="3:63" x14ac:dyDescent="0.25"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</row>
    <row r="226" spans="3:63" x14ac:dyDescent="0.25"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</row>
    <row r="227" spans="3:63" x14ac:dyDescent="0.25"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</row>
    <row r="228" spans="3:63" x14ac:dyDescent="0.25"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</row>
    <row r="229" spans="3:63" x14ac:dyDescent="0.25"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</row>
    <row r="230" spans="3:63" x14ac:dyDescent="0.25"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</row>
    <row r="231" spans="3:63" x14ac:dyDescent="0.25"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</row>
    <row r="232" spans="3:63" x14ac:dyDescent="0.25"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</row>
    <row r="233" spans="3:63" x14ac:dyDescent="0.25"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</row>
    <row r="234" spans="3:63" x14ac:dyDescent="0.25"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</row>
    <row r="235" spans="3:63" x14ac:dyDescent="0.25"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</row>
    <row r="236" spans="3:63" x14ac:dyDescent="0.25"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</row>
    <row r="237" spans="3:63" x14ac:dyDescent="0.25"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</row>
    <row r="238" spans="3:63" x14ac:dyDescent="0.25"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</row>
    <row r="239" spans="3:63" x14ac:dyDescent="0.25"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</row>
    <row r="240" spans="3:63" x14ac:dyDescent="0.25"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</row>
    <row r="241" spans="3:63" x14ac:dyDescent="0.25"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</row>
    <row r="242" spans="3:63" x14ac:dyDescent="0.25"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</row>
    <row r="243" spans="3:63" x14ac:dyDescent="0.25"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</row>
    <row r="244" spans="3:63" x14ac:dyDescent="0.25"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</row>
    <row r="245" spans="3:63" x14ac:dyDescent="0.25"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</row>
    <row r="246" spans="3:63" x14ac:dyDescent="0.25"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</row>
    <row r="247" spans="3:63" x14ac:dyDescent="0.25"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</row>
    <row r="248" spans="3:63" x14ac:dyDescent="0.25"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</row>
    <row r="249" spans="3:63" x14ac:dyDescent="0.25"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</row>
    <row r="250" spans="3:63" x14ac:dyDescent="0.25"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</row>
    <row r="251" spans="3:63" x14ac:dyDescent="0.25"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</row>
    <row r="252" spans="3:63" x14ac:dyDescent="0.25"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</row>
    <row r="253" spans="3:63" x14ac:dyDescent="0.25"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</row>
    <row r="254" spans="3:63" x14ac:dyDescent="0.25"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</row>
    <row r="255" spans="3:63" x14ac:dyDescent="0.25"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</row>
    <row r="256" spans="3:63" x14ac:dyDescent="0.25"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</row>
    <row r="257" spans="3:63" x14ac:dyDescent="0.25"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</row>
    <row r="258" spans="3:63" x14ac:dyDescent="0.25"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</row>
    <row r="259" spans="3:63" x14ac:dyDescent="0.25"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</row>
    <row r="260" spans="3:63" x14ac:dyDescent="0.25"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</row>
    <row r="261" spans="3:63" x14ac:dyDescent="0.25"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</row>
    <row r="262" spans="3:63" x14ac:dyDescent="0.25"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</row>
    <row r="263" spans="3:63" x14ac:dyDescent="0.25"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</row>
    <row r="264" spans="3:63" x14ac:dyDescent="0.25"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</row>
    <row r="265" spans="3:63" x14ac:dyDescent="0.25"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</row>
    <row r="266" spans="3:63" x14ac:dyDescent="0.25"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</row>
    <row r="267" spans="3:63" x14ac:dyDescent="0.25"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</row>
    <row r="268" spans="3:63" x14ac:dyDescent="0.25"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</row>
    <row r="269" spans="3:63" x14ac:dyDescent="0.25"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</row>
    <row r="270" spans="3:63" x14ac:dyDescent="0.25"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</row>
    <row r="271" spans="3:63" x14ac:dyDescent="0.25"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</row>
    <row r="272" spans="3:63" x14ac:dyDescent="0.25"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</row>
    <row r="273" spans="3:63" x14ac:dyDescent="0.25"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</row>
    <row r="274" spans="3:63" x14ac:dyDescent="0.25"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</row>
    <row r="275" spans="3:63" x14ac:dyDescent="0.25"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</row>
    <row r="276" spans="3:63" x14ac:dyDescent="0.25"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</row>
    <row r="277" spans="3:63" x14ac:dyDescent="0.25"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</row>
    <row r="278" spans="3:63" x14ac:dyDescent="0.25"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</row>
    <row r="279" spans="3:63" x14ac:dyDescent="0.25"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</row>
    <row r="280" spans="3:63" x14ac:dyDescent="0.25"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</row>
    <row r="281" spans="3:63" x14ac:dyDescent="0.25"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</row>
    <row r="282" spans="3:63" x14ac:dyDescent="0.25"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</row>
    <row r="283" spans="3:63" x14ac:dyDescent="0.25"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</row>
    <row r="284" spans="3:63" x14ac:dyDescent="0.25"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</row>
    <row r="285" spans="3:63" x14ac:dyDescent="0.25"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</row>
    <row r="286" spans="3:63" x14ac:dyDescent="0.25"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</row>
    <row r="287" spans="3:63" x14ac:dyDescent="0.25"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</row>
    <row r="288" spans="3:63" x14ac:dyDescent="0.25"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</row>
    <row r="289" spans="3:63" x14ac:dyDescent="0.25"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</row>
    <row r="290" spans="3:63" x14ac:dyDescent="0.25"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</row>
    <row r="291" spans="3:63" x14ac:dyDescent="0.25"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</row>
    <row r="292" spans="3:63" x14ac:dyDescent="0.25"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</row>
    <row r="293" spans="3:63" x14ac:dyDescent="0.25"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</row>
    <row r="294" spans="3:63" x14ac:dyDescent="0.25"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</row>
    <row r="295" spans="3:63" x14ac:dyDescent="0.25"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</row>
    <row r="296" spans="3:63" x14ac:dyDescent="0.25"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</row>
    <row r="297" spans="3:63" x14ac:dyDescent="0.25"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</row>
    <row r="298" spans="3:63" x14ac:dyDescent="0.25"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</row>
    <row r="299" spans="3:63" x14ac:dyDescent="0.25"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</row>
    <row r="300" spans="3:63" x14ac:dyDescent="0.25"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</row>
    <row r="301" spans="3:63" x14ac:dyDescent="0.25"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</row>
    <row r="302" spans="3:63" x14ac:dyDescent="0.25"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</row>
    <row r="303" spans="3:63" x14ac:dyDescent="0.25"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</row>
    <row r="304" spans="3:63" x14ac:dyDescent="0.25"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</row>
    <row r="305" spans="3:63" x14ac:dyDescent="0.25"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</row>
    <row r="306" spans="3:63" x14ac:dyDescent="0.25"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</row>
    <row r="307" spans="3:63" x14ac:dyDescent="0.25"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</row>
    <row r="308" spans="3:63" x14ac:dyDescent="0.25"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</row>
    <row r="309" spans="3:63" x14ac:dyDescent="0.25"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</row>
    <row r="310" spans="3:63" x14ac:dyDescent="0.25"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</row>
    <row r="311" spans="3:63" x14ac:dyDescent="0.25"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</row>
    <row r="312" spans="3:63" x14ac:dyDescent="0.25"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</row>
    <row r="313" spans="3:63" x14ac:dyDescent="0.25"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</row>
    <row r="314" spans="3:63" x14ac:dyDescent="0.25"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</row>
    <row r="315" spans="3:63" x14ac:dyDescent="0.25"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</row>
    <row r="316" spans="3:63" x14ac:dyDescent="0.25"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</row>
    <row r="317" spans="3:63" x14ac:dyDescent="0.25"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</row>
    <row r="318" spans="3:63" x14ac:dyDescent="0.25"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</row>
    <row r="319" spans="3:63" x14ac:dyDescent="0.25"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</row>
    <row r="320" spans="3:63" x14ac:dyDescent="0.25"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</row>
    <row r="321" spans="3:63" x14ac:dyDescent="0.25"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</row>
    <row r="322" spans="3:63" x14ac:dyDescent="0.25"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</row>
    <row r="323" spans="3:63" x14ac:dyDescent="0.25"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</row>
    <row r="324" spans="3:63" x14ac:dyDescent="0.25"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</row>
    <row r="325" spans="3:63" x14ac:dyDescent="0.25"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</row>
    <row r="326" spans="3:63" x14ac:dyDescent="0.25"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</row>
    <row r="327" spans="3:63" x14ac:dyDescent="0.25"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</row>
    <row r="328" spans="3:63" x14ac:dyDescent="0.25"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</row>
    <row r="329" spans="3:63" x14ac:dyDescent="0.25"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</row>
    <row r="330" spans="3:63" x14ac:dyDescent="0.25"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</row>
    <row r="331" spans="3:63" x14ac:dyDescent="0.25"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</row>
    <row r="332" spans="3:63" x14ac:dyDescent="0.25"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</row>
    <row r="333" spans="3:63" x14ac:dyDescent="0.25"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</row>
    <row r="334" spans="3:63" x14ac:dyDescent="0.25"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</row>
    <row r="335" spans="3:63" x14ac:dyDescent="0.25"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</row>
    <row r="336" spans="3:63" x14ac:dyDescent="0.25"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</row>
    <row r="337" spans="3:63" x14ac:dyDescent="0.25"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</row>
    <row r="338" spans="3:63" x14ac:dyDescent="0.25"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</row>
    <row r="339" spans="3:63" x14ac:dyDescent="0.25"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</row>
    <row r="340" spans="3:63" x14ac:dyDescent="0.25"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</row>
    <row r="341" spans="3:63" x14ac:dyDescent="0.25"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</row>
    <row r="342" spans="3:63" x14ac:dyDescent="0.25"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</row>
    <row r="343" spans="3:63" x14ac:dyDescent="0.25"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</row>
    <row r="344" spans="3:63" x14ac:dyDescent="0.25"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</row>
    <row r="345" spans="3:63" x14ac:dyDescent="0.25"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</row>
    <row r="346" spans="3:63" x14ac:dyDescent="0.25"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</row>
    <row r="347" spans="3:63" x14ac:dyDescent="0.25"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</row>
    <row r="348" spans="3:63" x14ac:dyDescent="0.25"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</row>
    <row r="349" spans="3:63" x14ac:dyDescent="0.25"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</row>
    <row r="350" spans="3:63" x14ac:dyDescent="0.25"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</row>
    <row r="351" spans="3:63" x14ac:dyDescent="0.25"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</row>
    <row r="352" spans="3:63" x14ac:dyDescent="0.25"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</row>
    <row r="353" spans="3:63" x14ac:dyDescent="0.25"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</row>
    <row r="354" spans="3:63" x14ac:dyDescent="0.25"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</row>
    <row r="355" spans="3:63" x14ac:dyDescent="0.25"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</row>
    <row r="356" spans="3:63" x14ac:dyDescent="0.25"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</row>
    <row r="357" spans="3:63" x14ac:dyDescent="0.25"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</row>
    <row r="358" spans="3:63" x14ac:dyDescent="0.25"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3:63" x14ac:dyDescent="0.25"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</row>
    <row r="360" spans="3:63" x14ac:dyDescent="0.25"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</row>
    <row r="361" spans="3:63" x14ac:dyDescent="0.25"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</row>
    <row r="362" spans="3:63" x14ac:dyDescent="0.25"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</row>
    <row r="363" spans="3:63" x14ac:dyDescent="0.25"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</row>
    <row r="364" spans="3:63" x14ac:dyDescent="0.25"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</row>
    <row r="365" spans="3:63" x14ac:dyDescent="0.25"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</row>
    <row r="366" spans="3:63" x14ac:dyDescent="0.25"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</row>
    <row r="367" spans="3:63" x14ac:dyDescent="0.25"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</row>
    <row r="368" spans="3:63" x14ac:dyDescent="0.25"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</row>
    <row r="369" spans="3:63" x14ac:dyDescent="0.25"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</row>
    <row r="370" spans="3:63" x14ac:dyDescent="0.25"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</row>
    <row r="371" spans="3:63" x14ac:dyDescent="0.25"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</row>
    <row r="372" spans="3:63" x14ac:dyDescent="0.25"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</row>
    <row r="373" spans="3:63" x14ac:dyDescent="0.25"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</row>
    <row r="374" spans="3:63" x14ac:dyDescent="0.25"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</row>
    <row r="375" spans="3:63" x14ac:dyDescent="0.25"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</row>
    <row r="376" spans="3:63" x14ac:dyDescent="0.25"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</row>
    <row r="377" spans="3:63" x14ac:dyDescent="0.25"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</row>
    <row r="378" spans="3:63" x14ac:dyDescent="0.25"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</row>
    <row r="379" spans="3:63" x14ac:dyDescent="0.25"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</row>
    <row r="380" spans="3:63" x14ac:dyDescent="0.25"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</row>
    <row r="381" spans="3:63" x14ac:dyDescent="0.25"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</row>
    <row r="382" spans="3:63" x14ac:dyDescent="0.25"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</row>
    <row r="383" spans="3:63" x14ac:dyDescent="0.25"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</row>
    <row r="384" spans="3:63" x14ac:dyDescent="0.25"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</row>
    <row r="385" spans="3:63" x14ac:dyDescent="0.25"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</row>
    <row r="386" spans="3:63" x14ac:dyDescent="0.25"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</row>
    <row r="387" spans="3:63" x14ac:dyDescent="0.25"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</row>
    <row r="388" spans="3:63" x14ac:dyDescent="0.25"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</row>
    <row r="389" spans="3:63" x14ac:dyDescent="0.25"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</row>
    <row r="390" spans="3:63" x14ac:dyDescent="0.25"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</row>
    <row r="391" spans="3:63" x14ac:dyDescent="0.25"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</row>
    <row r="392" spans="3:63" x14ac:dyDescent="0.25"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</row>
    <row r="393" spans="3:63" x14ac:dyDescent="0.25"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</row>
    <row r="394" spans="3:63" x14ac:dyDescent="0.25"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</row>
    <row r="395" spans="3:63" x14ac:dyDescent="0.25"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</row>
    <row r="396" spans="3:63" x14ac:dyDescent="0.25"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</row>
    <row r="397" spans="3:63" x14ac:dyDescent="0.25"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</row>
    <row r="398" spans="3:63" x14ac:dyDescent="0.25"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</row>
    <row r="399" spans="3:63" x14ac:dyDescent="0.25"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</row>
    <row r="400" spans="3:63" x14ac:dyDescent="0.25"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</row>
    <row r="401" spans="3:63" x14ac:dyDescent="0.25"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</row>
    <row r="402" spans="3:63" x14ac:dyDescent="0.25"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</row>
    <row r="403" spans="3:63" x14ac:dyDescent="0.25"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</row>
    <row r="404" spans="3:63" x14ac:dyDescent="0.25"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</row>
    <row r="405" spans="3:63" x14ac:dyDescent="0.25"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</row>
    <row r="406" spans="3:63" x14ac:dyDescent="0.25"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</row>
    <row r="407" spans="3:63" x14ac:dyDescent="0.25"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</row>
    <row r="408" spans="3:63" x14ac:dyDescent="0.25"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</row>
    <row r="409" spans="3:63" x14ac:dyDescent="0.25"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</row>
    <row r="410" spans="3:63" x14ac:dyDescent="0.25"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</row>
    <row r="411" spans="3:63" x14ac:dyDescent="0.25"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</row>
    <row r="412" spans="3:63" x14ac:dyDescent="0.25"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</row>
    <row r="413" spans="3:63" x14ac:dyDescent="0.25"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</row>
    <row r="414" spans="3:63" x14ac:dyDescent="0.25"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</row>
    <row r="415" spans="3:63" x14ac:dyDescent="0.25"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</row>
    <row r="416" spans="3:63" x14ac:dyDescent="0.25"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</row>
    <row r="417" spans="3:63" x14ac:dyDescent="0.25"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3:63" x14ac:dyDescent="0.25"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</row>
    <row r="419" spans="3:63" x14ac:dyDescent="0.25"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</row>
    <row r="420" spans="3:63" x14ac:dyDescent="0.25"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</row>
    <row r="421" spans="3:63" x14ac:dyDescent="0.25"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</row>
    <row r="422" spans="3:63" x14ac:dyDescent="0.25"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</row>
    <row r="423" spans="3:63" x14ac:dyDescent="0.25"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</row>
    <row r="424" spans="3:63" x14ac:dyDescent="0.25"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</row>
    <row r="425" spans="3:63" x14ac:dyDescent="0.25"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</row>
    <row r="426" spans="3:63" x14ac:dyDescent="0.25"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</row>
    <row r="427" spans="3:63" x14ac:dyDescent="0.25"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</row>
    <row r="428" spans="3:63" x14ac:dyDescent="0.25"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</row>
    <row r="429" spans="3:63" x14ac:dyDescent="0.25"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</row>
    <row r="430" spans="3:63" x14ac:dyDescent="0.25"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</row>
    <row r="431" spans="3:63" x14ac:dyDescent="0.25"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</row>
    <row r="432" spans="3:63" x14ac:dyDescent="0.25"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</row>
    <row r="433" spans="3:63" x14ac:dyDescent="0.25"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</row>
    <row r="434" spans="3:63" x14ac:dyDescent="0.25"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</row>
    <row r="435" spans="3:63" x14ac:dyDescent="0.25"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</row>
    <row r="436" spans="3:63" x14ac:dyDescent="0.25"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</row>
    <row r="437" spans="3:63" x14ac:dyDescent="0.25"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</row>
    <row r="438" spans="3:63" x14ac:dyDescent="0.25"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</row>
    <row r="439" spans="3:63" x14ac:dyDescent="0.25"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</row>
    <row r="440" spans="3:63" x14ac:dyDescent="0.25"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</row>
    <row r="441" spans="3:63" x14ac:dyDescent="0.25"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</row>
    <row r="442" spans="3:63" x14ac:dyDescent="0.25"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</row>
    <row r="443" spans="3:63" x14ac:dyDescent="0.25"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</row>
    <row r="444" spans="3:63" x14ac:dyDescent="0.25"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</row>
    <row r="445" spans="3:63" x14ac:dyDescent="0.25"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</row>
    <row r="446" spans="3:63" x14ac:dyDescent="0.25"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</row>
    <row r="447" spans="3:63" x14ac:dyDescent="0.25"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</row>
    <row r="448" spans="3:63" x14ac:dyDescent="0.25"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</row>
    <row r="449" spans="3:63" x14ac:dyDescent="0.25"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</row>
    <row r="450" spans="3:63" x14ac:dyDescent="0.25"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</row>
    <row r="451" spans="3:63" x14ac:dyDescent="0.25"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</row>
    <row r="452" spans="3:63" x14ac:dyDescent="0.25"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</row>
    <row r="453" spans="3:63" x14ac:dyDescent="0.25"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</row>
    <row r="454" spans="3:63" x14ac:dyDescent="0.25"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</row>
    <row r="455" spans="3:63" x14ac:dyDescent="0.25"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</row>
    <row r="456" spans="3:63" x14ac:dyDescent="0.25"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</row>
    <row r="457" spans="3:63" x14ac:dyDescent="0.25"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</row>
    <row r="458" spans="3:63" x14ac:dyDescent="0.25"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</row>
    <row r="459" spans="3:63" x14ac:dyDescent="0.25"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</row>
    <row r="460" spans="3:63" x14ac:dyDescent="0.25"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</row>
    <row r="461" spans="3:63" x14ac:dyDescent="0.25"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</row>
    <row r="462" spans="3:63" x14ac:dyDescent="0.25"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</row>
    <row r="463" spans="3:63" x14ac:dyDescent="0.25"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</row>
    <row r="464" spans="3:63" x14ac:dyDescent="0.25"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</row>
    <row r="465" spans="3:63" x14ac:dyDescent="0.25"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</row>
    <row r="466" spans="3:63" x14ac:dyDescent="0.25"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</row>
    <row r="467" spans="3:63" x14ac:dyDescent="0.25"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</row>
    <row r="468" spans="3:63" x14ac:dyDescent="0.25"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</row>
    <row r="469" spans="3:63" x14ac:dyDescent="0.25"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</row>
    <row r="470" spans="3:63" x14ac:dyDescent="0.25"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</row>
    <row r="471" spans="3:63" x14ac:dyDescent="0.25"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</row>
    <row r="472" spans="3:63" x14ac:dyDescent="0.25"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</row>
    <row r="473" spans="3:63" x14ac:dyDescent="0.25"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</row>
    <row r="474" spans="3:63" x14ac:dyDescent="0.25"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</row>
    <row r="475" spans="3:63" x14ac:dyDescent="0.25"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</row>
    <row r="476" spans="3:63" x14ac:dyDescent="0.25"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</row>
    <row r="477" spans="3:63" x14ac:dyDescent="0.25"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</row>
    <row r="478" spans="3:63" x14ac:dyDescent="0.25"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</row>
    <row r="479" spans="3:63" x14ac:dyDescent="0.25"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</row>
    <row r="480" spans="3:63" x14ac:dyDescent="0.25"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</row>
    <row r="481" spans="3:63" x14ac:dyDescent="0.25"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</row>
    <row r="482" spans="3:63" x14ac:dyDescent="0.25"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</row>
    <row r="483" spans="3:63" x14ac:dyDescent="0.25"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</row>
    <row r="484" spans="3:63" x14ac:dyDescent="0.25"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</row>
    <row r="485" spans="3:63" x14ac:dyDescent="0.25"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</row>
    <row r="486" spans="3:63" x14ac:dyDescent="0.25"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</row>
    <row r="487" spans="3:63" x14ac:dyDescent="0.25"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</row>
    <row r="488" spans="3:63" x14ac:dyDescent="0.25"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</row>
    <row r="489" spans="3:63" x14ac:dyDescent="0.25"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</row>
    <row r="490" spans="3:63" x14ac:dyDescent="0.25"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</row>
    <row r="491" spans="3:63" x14ac:dyDescent="0.25"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</row>
    <row r="492" spans="3:63" x14ac:dyDescent="0.25"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</row>
    <row r="493" spans="3:63" x14ac:dyDescent="0.25"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</row>
    <row r="494" spans="3:63" x14ac:dyDescent="0.25"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</row>
    <row r="495" spans="3:63" x14ac:dyDescent="0.25"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</row>
    <row r="496" spans="3:63" x14ac:dyDescent="0.25"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</row>
    <row r="497" spans="3:63" x14ac:dyDescent="0.25"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</row>
    <row r="498" spans="3:63" x14ac:dyDescent="0.25"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</row>
    <row r="499" spans="3:63" x14ac:dyDescent="0.25"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</row>
    <row r="500" spans="3:63" x14ac:dyDescent="0.25"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</row>
    <row r="501" spans="3:63" x14ac:dyDescent="0.25"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</row>
    <row r="502" spans="3:63" x14ac:dyDescent="0.25"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</row>
    <row r="503" spans="3:63" x14ac:dyDescent="0.25"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</row>
    <row r="504" spans="3:63" x14ac:dyDescent="0.25"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</row>
    <row r="505" spans="3:63" x14ac:dyDescent="0.25"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</row>
    <row r="506" spans="3:63" x14ac:dyDescent="0.25"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</row>
    <row r="507" spans="3:63" x14ac:dyDescent="0.25"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</row>
    <row r="508" spans="3:63" x14ac:dyDescent="0.25"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</row>
    <row r="509" spans="3:63" x14ac:dyDescent="0.25"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</row>
    <row r="510" spans="3:63" x14ac:dyDescent="0.25"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</row>
    <row r="511" spans="3:63" x14ac:dyDescent="0.25"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</row>
    <row r="512" spans="3:63" x14ac:dyDescent="0.25"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</row>
    <row r="513" spans="3:63" x14ac:dyDescent="0.25"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</row>
    <row r="514" spans="3:63" x14ac:dyDescent="0.25"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</row>
    <row r="515" spans="3:63" x14ac:dyDescent="0.25"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</row>
    <row r="516" spans="3:63" x14ac:dyDescent="0.25"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</row>
    <row r="517" spans="3:63" x14ac:dyDescent="0.25"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</row>
    <row r="518" spans="3:63" x14ac:dyDescent="0.25"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</row>
    <row r="519" spans="3:63" x14ac:dyDescent="0.25"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</row>
    <row r="520" spans="3:63" x14ac:dyDescent="0.25"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</row>
    <row r="521" spans="3:63" x14ac:dyDescent="0.25"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</row>
    <row r="522" spans="3:63" x14ac:dyDescent="0.25"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</row>
    <row r="523" spans="3:63" x14ac:dyDescent="0.25"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</row>
    <row r="524" spans="3:63" x14ac:dyDescent="0.25"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</row>
    <row r="525" spans="3:63" x14ac:dyDescent="0.25"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</row>
    <row r="526" spans="3:63" x14ac:dyDescent="0.25"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</row>
    <row r="527" spans="3:63" x14ac:dyDescent="0.25"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</row>
    <row r="528" spans="3:63" x14ac:dyDescent="0.25"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</row>
    <row r="529" spans="3:63" x14ac:dyDescent="0.25"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</row>
    <row r="530" spans="3:63" x14ac:dyDescent="0.25"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</row>
    <row r="531" spans="3:63" x14ac:dyDescent="0.25"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</row>
    <row r="532" spans="3:63" x14ac:dyDescent="0.25"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</row>
    <row r="533" spans="3:63" x14ac:dyDescent="0.25"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</row>
    <row r="534" spans="3:63" x14ac:dyDescent="0.25"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</row>
    <row r="535" spans="3:63" x14ac:dyDescent="0.25"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</row>
    <row r="536" spans="3:63" x14ac:dyDescent="0.25"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</row>
    <row r="537" spans="3:63" x14ac:dyDescent="0.25"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</row>
    <row r="538" spans="3:63" x14ac:dyDescent="0.25"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</row>
    <row r="539" spans="3:63" x14ac:dyDescent="0.25"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</row>
    <row r="540" spans="3:63" x14ac:dyDescent="0.25"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</row>
    <row r="541" spans="3:63" x14ac:dyDescent="0.25"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</row>
    <row r="542" spans="3:63" x14ac:dyDescent="0.25"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</row>
    <row r="543" spans="3:63" x14ac:dyDescent="0.25"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</row>
    <row r="544" spans="3:63" x14ac:dyDescent="0.25"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</row>
    <row r="545" spans="3:63" x14ac:dyDescent="0.25"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</row>
    <row r="546" spans="3:63" x14ac:dyDescent="0.25"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</row>
    <row r="547" spans="3:63" x14ac:dyDescent="0.25"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</row>
    <row r="548" spans="3:63" x14ac:dyDescent="0.25"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</row>
    <row r="549" spans="3:63" x14ac:dyDescent="0.25"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</row>
    <row r="550" spans="3:63" x14ac:dyDescent="0.25"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</row>
    <row r="551" spans="3:63" x14ac:dyDescent="0.25"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</row>
    <row r="552" spans="3:63" x14ac:dyDescent="0.25"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</row>
    <row r="553" spans="3:63" x14ac:dyDescent="0.25"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</row>
    <row r="554" spans="3:63" x14ac:dyDescent="0.25"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</row>
    <row r="555" spans="3:63" x14ac:dyDescent="0.25"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</row>
    <row r="556" spans="3:63" x14ac:dyDescent="0.25"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</row>
    <row r="557" spans="3:63" x14ac:dyDescent="0.25"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</row>
    <row r="558" spans="3:63" x14ac:dyDescent="0.25"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</row>
    <row r="559" spans="3:63" x14ac:dyDescent="0.25"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</row>
    <row r="560" spans="3:63" x14ac:dyDescent="0.25"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</row>
    <row r="561" spans="3:63" x14ac:dyDescent="0.25"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</row>
    <row r="562" spans="3:63" x14ac:dyDescent="0.25"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</row>
    <row r="563" spans="3:63" x14ac:dyDescent="0.25"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</row>
    <row r="564" spans="3:63" x14ac:dyDescent="0.25"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</row>
    <row r="565" spans="3:63" x14ac:dyDescent="0.25"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</row>
    <row r="566" spans="3:63" x14ac:dyDescent="0.25"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</row>
    <row r="567" spans="3:63" x14ac:dyDescent="0.25"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</row>
    <row r="568" spans="3:63" x14ac:dyDescent="0.25"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</row>
    <row r="569" spans="3:63" x14ac:dyDescent="0.25"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</row>
    <row r="570" spans="3:63" x14ac:dyDescent="0.25"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</row>
    <row r="571" spans="3:63" x14ac:dyDescent="0.25"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</row>
    <row r="572" spans="3:63" x14ac:dyDescent="0.25"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</row>
    <row r="573" spans="3:63" x14ac:dyDescent="0.25"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</row>
    <row r="574" spans="3:63" x14ac:dyDescent="0.25"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</row>
    <row r="575" spans="3:63" x14ac:dyDescent="0.25"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</row>
    <row r="576" spans="3:63" x14ac:dyDescent="0.25"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</row>
    <row r="577" spans="3:63" x14ac:dyDescent="0.25"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</row>
    <row r="578" spans="3:63" x14ac:dyDescent="0.25"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</row>
    <row r="579" spans="3:63" x14ac:dyDescent="0.25"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</row>
    <row r="580" spans="3:63" x14ac:dyDescent="0.25"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</row>
    <row r="581" spans="3:63" x14ac:dyDescent="0.25"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</row>
    <row r="582" spans="3:63" x14ac:dyDescent="0.25"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</row>
    <row r="583" spans="3:63" x14ac:dyDescent="0.25"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</row>
    <row r="584" spans="3:63" x14ac:dyDescent="0.25"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</row>
    <row r="585" spans="3:63" x14ac:dyDescent="0.25"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</row>
    <row r="586" spans="3:63" x14ac:dyDescent="0.25"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</row>
    <row r="587" spans="3:63" x14ac:dyDescent="0.25"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</row>
    <row r="588" spans="3:63" x14ac:dyDescent="0.25"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</row>
    <row r="589" spans="3:63" x14ac:dyDescent="0.25"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</row>
    <row r="590" spans="3:63" x14ac:dyDescent="0.25"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</row>
    <row r="591" spans="3:63" x14ac:dyDescent="0.25"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</row>
    <row r="592" spans="3:63" x14ac:dyDescent="0.25"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</row>
    <row r="593" spans="3:63" x14ac:dyDescent="0.25"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</row>
    <row r="594" spans="3:63" x14ac:dyDescent="0.25"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</row>
    <row r="595" spans="3:63" x14ac:dyDescent="0.25"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</row>
    <row r="596" spans="3:63" x14ac:dyDescent="0.25"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</row>
    <row r="597" spans="3:63" x14ac:dyDescent="0.25"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</row>
    <row r="598" spans="3:63" x14ac:dyDescent="0.25"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</row>
    <row r="599" spans="3:63" x14ac:dyDescent="0.25"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</row>
    <row r="600" spans="3:63" x14ac:dyDescent="0.25"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</row>
    <row r="601" spans="3:63" x14ac:dyDescent="0.25"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</row>
    <row r="602" spans="3:63" x14ac:dyDescent="0.25"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</row>
    <row r="603" spans="3:63" x14ac:dyDescent="0.25"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</row>
    <row r="604" spans="3:63" x14ac:dyDescent="0.25"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</row>
    <row r="605" spans="3:63" x14ac:dyDescent="0.25"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</row>
    <row r="606" spans="3:63" x14ac:dyDescent="0.25"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</row>
    <row r="607" spans="3:63" x14ac:dyDescent="0.25"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</row>
    <row r="608" spans="3:63" x14ac:dyDescent="0.25"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</row>
    <row r="609" spans="3:63" x14ac:dyDescent="0.25"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</row>
    <row r="610" spans="3:63" x14ac:dyDescent="0.25"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</row>
    <row r="611" spans="3:63" x14ac:dyDescent="0.25"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</row>
    <row r="612" spans="3:63" x14ac:dyDescent="0.25"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</row>
    <row r="613" spans="3:63" x14ac:dyDescent="0.25"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</row>
    <row r="614" spans="3:63" x14ac:dyDescent="0.25"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</row>
    <row r="615" spans="3:63" x14ac:dyDescent="0.25"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</row>
    <row r="616" spans="3:63" x14ac:dyDescent="0.25"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</row>
    <row r="617" spans="3:63" x14ac:dyDescent="0.25"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</row>
    <row r="618" spans="3:63" x14ac:dyDescent="0.25"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</row>
    <row r="619" spans="3:63" x14ac:dyDescent="0.25"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</row>
    <row r="620" spans="3:63" x14ac:dyDescent="0.25"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</row>
    <row r="621" spans="3:63" x14ac:dyDescent="0.25"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</row>
    <row r="622" spans="3:63" x14ac:dyDescent="0.25"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</row>
    <row r="623" spans="3:63" x14ac:dyDescent="0.25"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</row>
    <row r="624" spans="3:63" x14ac:dyDescent="0.25"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</row>
    <row r="625" spans="3:63" x14ac:dyDescent="0.25"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</row>
    <row r="626" spans="3:63" x14ac:dyDescent="0.25"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</row>
    <row r="627" spans="3:63" x14ac:dyDescent="0.25"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</row>
    <row r="628" spans="3:63" x14ac:dyDescent="0.25"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</row>
    <row r="629" spans="3:63" x14ac:dyDescent="0.25"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</row>
    <row r="630" spans="3:63" x14ac:dyDescent="0.25"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</row>
    <row r="631" spans="3:63" x14ac:dyDescent="0.25"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</row>
    <row r="632" spans="3:63" x14ac:dyDescent="0.25"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</row>
    <row r="633" spans="3:63" x14ac:dyDescent="0.25"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</row>
    <row r="634" spans="3:63" x14ac:dyDescent="0.25"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</row>
    <row r="635" spans="3:63" x14ac:dyDescent="0.25"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3:63" x14ac:dyDescent="0.25"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</row>
    <row r="637" spans="3:63" x14ac:dyDescent="0.25"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</row>
    <row r="638" spans="3:63" x14ac:dyDescent="0.25"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</row>
    <row r="639" spans="3:63" x14ac:dyDescent="0.25"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</row>
    <row r="640" spans="3:63" x14ac:dyDescent="0.25"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</row>
    <row r="641" spans="3:63" x14ac:dyDescent="0.25"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</row>
    <row r="642" spans="3:63" x14ac:dyDescent="0.25"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</row>
    <row r="643" spans="3:63" x14ac:dyDescent="0.25"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</row>
    <row r="644" spans="3:63" x14ac:dyDescent="0.25"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</row>
    <row r="645" spans="3:63" x14ac:dyDescent="0.25"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</row>
    <row r="646" spans="3:63" x14ac:dyDescent="0.25"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</row>
    <row r="647" spans="3:63" x14ac:dyDescent="0.25"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</row>
    <row r="648" spans="3:63" x14ac:dyDescent="0.25"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</row>
    <row r="649" spans="3:63" x14ac:dyDescent="0.25"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</row>
    <row r="650" spans="3:63" x14ac:dyDescent="0.25"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</row>
    <row r="651" spans="3:63" x14ac:dyDescent="0.25"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</row>
    <row r="652" spans="3:63" x14ac:dyDescent="0.25"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</row>
    <row r="653" spans="3:63" x14ac:dyDescent="0.25"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</row>
    <row r="654" spans="3:63" x14ac:dyDescent="0.25"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</row>
    <row r="655" spans="3:63" x14ac:dyDescent="0.25"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</row>
    <row r="656" spans="3:63" x14ac:dyDescent="0.25"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</row>
    <row r="657" spans="3:63" x14ac:dyDescent="0.25"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</row>
    <row r="658" spans="3:63" x14ac:dyDescent="0.25"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</row>
    <row r="659" spans="3:63" x14ac:dyDescent="0.25"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</row>
    <row r="660" spans="3:63" x14ac:dyDescent="0.25"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</row>
    <row r="661" spans="3:63" x14ac:dyDescent="0.25"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</row>
    <row r="662" spans="3:63" x14ac:dyDescent="0.25"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</row>
    <row r="663" spans="3:63" x14ac:dyDescent="0.25"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</row>
    <row r="664" spans="3:63" x14ac:dyDescent="0.25"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</row>
    <row r="665" spans="3:63" x14ac:dyDescent="0.25"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</row>
    <row r="666" spans="3:63" x14ac:dyDescent="0.25"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</row>
    <row r="667" spans="3:63" x14ac:dyDescent="0.25"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</row>
    <row r="668" spans="3:63" x14ac:dyDescent="0.25"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</row>
    <row r="669" spans="3:63" x14ac:dyDescent="0.25"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</row>
    <row r="670" spans="3:63" x14ac:dyDescent="0.25"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</row>
    <row r="671" spans="3:63" x14ac:dyDescent="0.25"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</row>
    <row r="672" spans="3:63" x14ac:dyDescent="0.25"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</row>
    <row r="673" spans="3:63" x14ac:dyDescent="0.25"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</row>
    <row r="674" spans="3:63" x14ac:dyDescent="0.25"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</row>
    <row r="675" spans="3:63" x14ac:dyDescent="0.25"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</row>
    <row r="676" spans="3:63" x14ac:dyDescent="0.25"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</row>
    <row r="677" spans="3:63" x14ac:dyDescent="0.25"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</row>
    <row r="678" spans="3:63" x14ac:dyDescent="0.25"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</row>
    <row r="679" spans="3:63" x14ac:dyDescent="0.25"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</row>
    <row r="680" spans="3:63" x14ac:dyDescent="0.25"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</row>
    <row r="681" spans="3:63" x14ac:dyDescent="0.25"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</row>
    <row r="682" spans="3:63" x14ac:dyDescent="0.25"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</row>
    <row r="683" spans="3:63" x14ac:dyDescent="0.25"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</row>
    <row r="684" spans="3:63" x14ac:dyDescent="0.25"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</row>
    <row r="685" spans="3:63" x14ac:dyDescent="0.25"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</row>
    <row r="686" spans="3:63" x14ac:dyDescent="0.25"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</row>
    <row r="687" spans="3:63" x14ac:dyDescent="0.25"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</row>
    <row r="688" spans="3:63" x14ac:dyDescent="0.25"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</row>
    <row r="689" spans="3:63" x14ac:dyDescent="0.25"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</row>
    <row r="690" spans="3:63" x14ac:dyDescent="0.25"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</row>
    <row r="691" spans="3:63" x14ac:dyDescent="0.25"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</row>
    <row r="692" spans="3:63" x14ac:dyDescent="0.25"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</row>
    <row r="693" spans="3:63" x14ac:dyDescent="0.25"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</row>
    <row r="694" spans="3:63" x14ac:dyDescent="0.25"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</row>
    <row r="695" spans="3:63" x14ac:dyDescent="0.25"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</row>
    <row r="696" spans="3:63" x14ac:dyDescent="0.25"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</row>
    <row r="697" spans="3:63" x14ac:dyDescent="0.25"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</row>
    <row r="698" spans="3:63" x14ac:dyDescent="0.25"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</row>
    <row r="699" spans="3:63" x14ac:dyDescent="0.25"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</row>
    <row r="700" spans="3:63" x14ac:dyDescent="0.25"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</row>
    <row r="701" spans="3:63" x14ac:dyDescent="0.25"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</row>
    <row r="702" spans="3:63" x14ac:dyDescent="0.25"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</row>
    <row r="703" spans="3:63" x14ac:dyDescent="0.25"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</row>
    <row r="704" spans="3:63" x14ac:dyDescent="0.25"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</row>
    <row r="705" spans="3:63" x14ac:dyDescent="0.25"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</row>
    <row r="706" spans="3:63" x14ac:dyDescent="0.25"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</row>
    <row r="707" spans="3:63" x14ac:dyDescent="0.25"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</row>
    <row r="708" spans="3:63" x14ac:dyDescent="0.25"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</row>
    <row r="709" spans="3:63" x14ac:dyDescent="0.25"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</row>
    <row r="710" spans="3:63" x14ac:dyDescent="0.25"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</row>
    <row r="711" spans="3:63" x14ac:dyDescent="0.25"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</row>
    <row r="712" spans="3:63" x14ac:dyDescent="0.25"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</row>
    <row r="713" spans="3:63" x14ac:dyDescent="0.25"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</row>
    <row r="714" spans="3:63" x14ac:dyDescent="0.25"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</row>
    <row r="715" spans="3:63" x14ac:dyDescent="0.25"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</row>
    <row r="716" spans="3:63" x14ac:dyDescent="0.25"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</row>
    <row r="717" spans="3:63" x14ac:dyDescent="0.25"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</row>
    <row r="718" spans="3:63" x14ac:dyDescent="0.25"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</row>
    <row r="719" spans="3:63" x14ac:dyDescent="0.25"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</row>
    <row r="720" spans="3:63" x14ac:dyDescent="0.25"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</row>
    <row r="721" spans="3:63" x14ac:dyDescent="0.25"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</row>
    <row r="722" spans="3:63" x14ac:dyDescent="0.25"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</row>
    <row r="723" spans="3:63" x14ac:dyDescent="0.25"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</row>
    <row r="724" spans="3:63" x14ac:dyDescent="0.25"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</row>
    <row r="725" spans="3:63" x14ac:dyDescent="0.25"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</row>
    <row r="726" spans="3:63" x14ac:dyDescent="0.25"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</row>
    <row r="727" spans="3:63" x14ac:dyDescent="0.25"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</row>
    <row r="728" spans="3:63" x14ac:dyDescent="0.25"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</row>
    <row r="729" spans="3:63" x14ac:dyDescent="0.25"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</row>
    <row r="730" spans="3:63" x14ac:dyDescent="0.25"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</row>
    <row r="731" spans="3:63" x14ac:dyDescent="0.25"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</row>
    <row r="732" spans="3:63" x14ac:dyDescent="0.25"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</row>
    <row r="733" spans="3:63" x14ac:dyDescent="0.25"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</row>
    <row r="734" spans="3:63" x14ac:dyDescent="0.25"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</row>
    <row r="735" spans="3:63" x14ac:dyDescent="0.25"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</row>
    <row r="736" spans="3:63" x14ac:dyDescent="0.25"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</row>
    <row r="737" spans="3:63" x14ac:dyDescent="0.25"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</row>
    <row r="738" spans="3:63" x14ac:dyDescent="0.25"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</row>
    <row r="739" spans="3:63" x14ac:dyDescent="0.25"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</row>
    <row r="740" spans="3:63" x14ac:dyDescent="0.25"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</row>
    <row r="741" spans="3:63" x14ac:dyDescent="0.25"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</row>
    <row r="742" spans="3:63" x14ac:dyDescent="0.25"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</row>
    <row r="743" spans="3:63" x14ac:dyDescent="0.25"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</row>
    <row r="744" spans="3:63" x14ac:dyDescent="0.25"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</row>
    <row r="745" spans="3:63" x14ac:dyDescent="0.25"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</row>
    <row r="746" spans="3:63" x14ac:dyDescent="0.25"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</row>
    <row r="747" spans="3:63" x14ac:dyDescent="0.25"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</row>
    <row r="748" spans="3:63" x14ac:dyDescent="0.25"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</row>
    <row r="749" spans="3:63" x14ac:dyDescent="0.25"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</row>
    <row r="750" spans="3:63" x14ac:dyDescent="0.25"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</row>
    <row r="751" spans="3:63" x14ac:dyDescent="0.25"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</row>
    <row r="752" spans="3:63" x14ac:dyDescent="0.25"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</row>
    <row r="753" spans="3:63" x14ac:dyDescent="0.25"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</row>
    <row r="754" spans="3:63" x14ac:dyDescent="0.25"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</row>
    <row r="755" spans="3:63" x14ac:dyDescent="0.25"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</row>
    <row r="756" spans="3:63" x14ac:dyDescent="0.25"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</row>
    <row r="757" spans="3:63" x14ac:dyDescent="0.25"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</row>
    <row r="758" spans="3:63" x14ac:dyDescent="0.25"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</row>
    <row r="759" spans="3:63" x14ac:dyDescent="0.25"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</row>
    <row r="760" spans="3:63" x14ac:dyDescent="0.25"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</row>
    <row r="761" spans="3:63" x14ac:dyDescent="0.25"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</row>
    <row r="762" spans="3:63" x14ac:dyDescent="0.25"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</row>
    <row r="763" spans="3:63" x14ac:dyDescent="0.25"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</row>
    <row r="764" spans="3:63" x14ac:dyDescent="0.25"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</row>
    <row r="765" spans="3:63" x14ac:dyDescent="0.25"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</row>
    <row r="766" spans="3:63" x14ac:dyDescent="0.25"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</row>
    <row r="767" spans="3:63" x14ac:dyDescent="0.25"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</row>
    <row r="768" spans="3:63" x14ac:dyDescent="0.25"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</row>
    <row r="769" spans="3:63" x14ac:dyDescent="0.25"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</row>
    <row r="770" spans="3:63" x14ac:dyDescent="0.25"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</row>
    <row r="771" spans="3:63" x14ac:dyDescent="0.25"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</row>
    <row r="772" spans="3:63" x14ac:dyDescent="0.25"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</row>
    <row r="773" spans="3:63" x14ac:dyDescent="0.25"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</row>
    <row r="774" spans="3:63" x14ac:dyDescent="0.25"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</row>
    <row r="775" spans="3:63" x14ac:dyDescent="0.25"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</row>
    <row r="776" spans="3:63" x14ac:dyDescent="0.25"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</row>
    <row r="777" spans="3:63" x14ac:dyDescent="0.25"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</row>
    <row r="778" spans="3:63" x14ac:dyDescent="0.25"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</row>
    <row r="779" spans="3:63" x14ac:dyDescent="0.25"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</row>
    <row r="780" spans="3:63" x14ac:dyDescent="0.25"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</row>
    <row r="781" spans="3:63" x14ac:dyDescent="0.25"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</row>
    <row r="782" spans="3:63" x14ac:dyDescent="0.25"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</row>
    <row r="783" spans="3:63" x14ac:dyDescent="0.25"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</row>
    <row r="784" spans="3:63" x14ac:dyDescent="0.25"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</row>
    <row r="785" spans="3:63" x14ac:dyDescent="0.25"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</row>
    <row r="786" spans="3:63" x14ac:dyDescent="0.25"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</row>
    <row r="787" spans="3:63" x14ac:dyDescent="0.25"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</row>
    <row r="788" spans="3:63" x14ac:dyDescent="0.25"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</row>
    <row r="789" spans="3:63" x14ac:dyDescent="0.25"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</row>
    <row r="790" spans="3:63" x14ac:dyDescent="0.25"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</row>
    <row r="791" spans="3:63" x14ac:dyDescent="0.25"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</row>
    <row r="792" spans="3:63" x14ac:dyDescent="0.25"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</row>
    <row r="793" spans="3:63" x14ac:dyDescent="0.25"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</row>
    <row r="794" spans="3:63" x14ac:dyDescent="0.25"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</row>
    <row r="795" spans="3:63" x14ac:dyDescent="0.25"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</row>
    <row r="796" spans="3:63" x14ac:dyDescent="0.25"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</row>
    <row r="797" spans="3:63" x14ac:dyDescent="0.25"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</row>
    <row r="798" spans="3:63" x14ac:dyDescent="0.25"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</row>
    <row r="799" spans="3:63" x14ac:dyDescent="0.25"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</row>
    <row r="800" spans="3:63" x14ac:dyDescent="0.25"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</row>
    <row r="801" spans="3:63" x14ac:dyDescent="0.25"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</row>
    <row r="802" spans="3:63" x14ac:dyDescent="0.25"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</row>
    <row r="803" spans="3:63" x14ac:dyDescent="0.25"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</row>
    <row r="804" spans="3:63" x14ac:dyDescent="0.25"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</row>
    <row r="805" spans="3:63" x14ac:dyDescent="0.25"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</row>
    <row r="806" spans="3:63" x14ac:dyDescent="0.25"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</row>
    <row r="807" spans="3:63" x14ac:dyDescent="0.25"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</row>
    <row r="808" spans="3:63" x14ac:dyDescent="0.25"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</row>
    <row r="809" spans="3:63" x14ac:dyDescent="0.25"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</row>
    <row r="810" spans="3:63" x14ac:dyDescent="0.25"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</row>
    <row r="811" spans="3:63" x14ac:dyDescent="0.25"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</row>
    <row r="812" spans="3:63" x14ac:dyDescent="0.25"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</row>
    <row r="813" spans="3:63" x14ac:dyDescent="0.25"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</row>
    <row r="814" spans="3:63" x14ac:dyDescent="0.25"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</row>
    <row r="815" spans="3:63" x14ac:dyDescent="0.25"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</row>
    <row r="816" spans="3:63" x14ac:dyDescent="0.25"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</row>
    <row r="817" spans="3:63" x14ac:dyDescent="0.25"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</row>
    <row r="818" spans="3:63" x14ac:dyDescent="0.25"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</row>
    <row r="819" spans="3:63" x14ac:dyDescent="0.25"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</row>
    <row r="820" spans="3:63" x14ac:dyDescent="0.25"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</row>
    <row r="821" spans="3:63" x14ac:dyDescent="0.25"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</row>
    <row r="822" spans="3:63" x14ac:dyDescent="0.25"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</row>
    <row r="823" spans="3:63" x14ac:dyDescent="0.25"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</row>
    <row r="824" spans="3:63" x14ac:dyDescent="0.25"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</row>
    <row r="825" spans="3:63" x14ac:dyDescent="0.25"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</row>
    <row r="826" spans="3:63" x14ac:dyDescent="0.25"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</row>
    <row r="827" spans="3:63" x14ac:dyDescent="0.25"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</row>
    <row r="828" spans="3:63" x14ac:dyDescent="0.25"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</row>
    <row r="829" spans="3:63" x14ac:dyDescent="0.25"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</row>
    <row r="830" spans="3:63" x14ac:dyDescent="0.25"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</row>
    <row r="831" spans="3:63" x14ac:dyDescent="0.25"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</row>
    <row r="832" spans="3:63" x14ac:dyDescent="0.25"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</row>
    <row r="833" spans="3:63" x14ac:dyDescent="0.25"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</row>
    <row r="834" spans="3:63" x14ac:dyDescent="0.25"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</row>
    <row r="835" spans="3:63" x14ac:dyDescent="0.25"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</row>
    <row r="836" spans="3:63" x14ac:dyDescent="0.25"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</row>
    <row r="837" spans="3:63" x14ac:dyDescent="0.25"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</row>
    <row r="838" spans="3:63" x14ac:dyDescent="0.25"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</row>
    <row r="839" spans="3:63" x14ac:dyDescent="0.25"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</row>
    <row r="840" spans="3:63" x14ac:dyDescent="0.25"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</row>
    <row r="841" spans="3:63" x14ac:dyDescent="0.25"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</row>
    <row r="842" spans="3:63" x14ac:dyDescent="0.25"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</row>
    <row r="843" spans="3:63" x14ac:dyDescent="0.25"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</row>
    <row r="844" spans="3:63" x14ac:dyDescent="0.25"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</row>
    <row r="845" spans="3:63" x14ac:dyDescent="0.25"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</row>
    <row r="846" spans="3:63" x14ac:dyDescent="0.25"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</row>
    <row r="847" spans="3:63" x14ac:dyDescent="0.25"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</row>
    <row r="848" spans="3:63" x14ac:dyDescent="0.25"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</row>
    <row r="849" spans="3:63" x14ac:dyDescent="0.25"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</row>
    <row r="850" spans="3:63" x14ac:dyDescent="0.25"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</row>
    <row r="851" spans="3:63" x14ac:dyDescent="0.25"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</row>
    <row r="852" spans="3:63" x14ac:dyDescent="0.25"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</row>
    <row r="853" spans="3:63" x14ac:dyDescent="0.25"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</row>
    <row r="854" spans="3:63" x14ac:dyDescent="0.25"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</row>
    <row r="855" spans="3:63" x14ac:dyDescent="0.25"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</row>
    <row r="856" spans="3:63" x14ac:dyDescent="0.25"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</row>
    <row r="857" spans="3:63" x14ac:dyDescent="0.25"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</row>
    <row r="858" spans="3:63" x14ac:dyDescent="0.25"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</row>
    <row r="859" spans="3:63" x14ac:dyDescent="0.25"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</row>
    <row r="860" spans="3:63" x14ac:dyDescent="0.25"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</row>
    <row r="861" spans="3:63" x14ac:dyDescent="0.25"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</row>
    <row r="862" spans="3:63" x14ac:dyDescent="0.25"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</row>
    <row r="863" spans="3:63" x14ac:dyDescent="0.25"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</row>
    <row r="864" spans="3:63" x14ac:dyDescent="0.25"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</row>
    <row r="865" spans="3:63" x14ac:dyDescent="0.25"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</row>
    <row r="866" spans="3:63" x14ac:dyDescent="0.25"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</row>
    <row r="867" spans="3:63" x14ac:dyDescent="0.25"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</row>
    <row r="868" spans="3:63" x14ac:dyDescent="0.25"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</row>
    <row r="869" spans="3:63" x14ac:dyDescent="0.25"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</row>
    <row r="870" spans="3:63" x14ac:dyDescent="0.25"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</row>
    <row r="871" spans="3:63" x14ac:dyDescent="0.25"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</row>
    <row r="872" spans="3:63" x14ac:dyDescent="0.25"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</row>
    <row r="873" spans="3:63" x14ac:dyDescent="0.25"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</row>
    <row r="874" spans="3:63" x14ac:dyDescent="0.25"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</row>
    <row r="875" spans="3:63" x14ac:dyDescent="0.25"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</row>
    <row r="876" spans="3:63" x14ac:dyDescent="0.25"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</row>
    <row r="877" spans="3:63" x14ac:dyDescent="0.25"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</row>
    <row r="878" spans="3:63" x14ac:dyDescent="0.25"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</row>
    <row r="879" spans="3:63" x14ac:dyDescent="0.25"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</row>
    <row r="880" spans="3:63" x14ac:dyDescent="0.25"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</row>
    <row r="881" spans="3:63" x14ac:dyDescent="0.25"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</row>
    <row r="882" spans="3:63" x14ac:dyDescent="0.25"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</row>
    <row r="883" spans="3:63" x14ac:dyDescent="0.25"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</row>
    <row r="884" spans="3:63" x14ac:dyDescent="0.25"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</row>
    <row r="885" spans="3:63" x14ac:dyDescent="0.25"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</row>
    <row r="886" spans="3:63" x14ac:dyDescent="0.25"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</row>
    <row r="887" spans="3:63" x14ac:dyDescent="0.25"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</row>
    <row r="888" spans="3:63" x14ac:dyDescent="0.25"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</row>
    <row r="889" spans="3:63" x14ac:dyDescent="0.25"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</row>
    <row r="890" spans="3:63" x14ac:dyDescent="0.25"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</row>
    <row r="891" spans="3:63" x14ac:dyDescent="0.25"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</row>
    <row r="892" spans="3:63" x14ac:dyDescent="0.25"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</row>
    <row r="893" spans="3:63" x14ac:dyDescent="0.25"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</row>
    <row r="894" spans="3:63" x14ac:dyDescent="0.25"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</row>
    <row r="895" spans="3:63" x14ac:dyDescent="0.25"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</row>
    <row r="896" spans="3:63" x14ac:dyDescent="0.25"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</row>
    <row r="897" spans="3:63" x14ac:dyDescent="0.25"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</row>
    <row r="898" spans="3:63" x14ac:dyDescent="0.25"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</row>
    <row r="899" spans="3:63" x14ac:dyDescent="0.25"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</row>
    <row r="900" spans="3:63" x14ac:dyDescent="0.25"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</row>
    <row r="901" spans="3:63" x14ac:dyDescent="0.25"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</row>
    <row r="902" spans="3:63" x14ac:dyDescent="0.25"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</row>
    <row r="903" spans="3:63" x14ac:dyDescent="0.25"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</row>
    <row r="904" spans="3:63" x14ac:dyDescent="0.25"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</row>
    <row r="905" spans="3:63" x14ac:dyDescent="0.25"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</row>
    <row r="906" spans="3:63" x14ac:dyDescent="0.25"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</row>
    <row r="907" spans="3:63" x14ac:dyDescent="0.25"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</row>
    <row r="908" spans="3:63" x14ac:dyDescent="0.25"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</row>
    <row r="909" spans="3:63" x14ac:dyDescent="0.25"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</row>
    <row r="910" spans="3:63" x14ac:dyDescent="0.25"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</row>
    <row r="911" spans="3:63" x14ac:dyDescent="0.25"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</row>
    <row r="912" spans="3:63" x14ac:dyDescent="0.25"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</row>
    <row r="913" spans="3:63" x14ac:dyDescent="0.25"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</row>
    <row r="914" spans="3:63" x14ac:dyDescent="0.25"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</row>
    <row r="915" spans="3:63" x14ac:dyDescent="0.25"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</row>
    <row r="916" spans="3:63" x14ac:dyDescent="0.25"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</row>
    <row r="917" spans="3:63" x14ac:dyDescent="0.25"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</row>
    <row r="918" spans="3:63" x14ac:dyDescent="0.25"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</row>
    <row r="919" spans="3:63" x14ac:dyDescent="0.25"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</row>
    <row r="920" spans="3:63" x14ac:dyDescent="0.25"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</row>
    <row r="921" spans="3:63" x14ac:dyDescent="0.25"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</row>
    <row r="922" spans="3:63" x14ac:dyDescent="0.25"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</row>
    <row r="923" spans="3:63" x14ac:dyDescent="0.25"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</row>
    <row r="924" spans="3:63" x14ac:dyDescent="0.25"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</row>
    <row r="925" spans="3:63" x14ac:dyDescent="0.25"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</row>
    <row r="926" spans="3:63" x14ac:dyDescent="0.25"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</row>
    <row r="927" spans="3:63" x14ac:dyDescent="0.25"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</row>
    <row r="928" spans="3:63" x14ac:dyDescent="0.25"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</row>
    <row r="929" spans="3:63" x14ac:dyDescent="0.25"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</row>
    <row r="930" spans="3:63" x14ac:dyDescent="0.25"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</row>
    <row r="931" spans="3:63" x14ac:dyDescent="0.25"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</row>
    <row r="932" spans="3:63" x14ac:dyDescent="0.25"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</row>
    <row r="933" spans="3:63" x14ac:dyDescent="0.25"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</row>
    <row r="934" spans="3:63" x14ac:dyDescent="0.25"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</row>
    <row r="935" spans="3:63" x14ac:dyDescent="0.25"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</row>
    <row r="936" spans="3:63" x14ac:dyDescent="0.25"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</row>
    <row r="937" spans="3:63" x14ac:dyDescent="0.25"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</row>
    <row r="938" spans="3:63" x14ac:dyDescent="0.25"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</row>
    <row r="939" spans="3:63" x14ac:dyDescent="0.25"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</row>
    <row r="940" spans="3:63" x14ac:dyDescent="0.25"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</row>
    <row r="941" spans="3:63" x14ac:dyDescent="0.25"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</row>
    <row r="942" spans="3:63" x14ac:dyDescent="0.25"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</row>
    <row r="943" spans="3:63" x14ac:dyDescent="0.25"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</row>
    <row r="944" spans="3:63" x14ac:dyDescent="0.25"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</row>
    <row r="945" spans="3:63" x14ac:dyDescent="0.25"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</row>
    <row r="946" spans="3:63" x14ac:dyDescent="0.25"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</row>
    <row r="947" spans="3:63" x14ac:dyDescent="0.25"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</row>
    <row r="948" spans="3:63" x14ac:dyDescent="0.25"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</row>
    <row r="949" spans="3:63" x14ac:dyDescent="0.25"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</row>
    <row r="950" spans="3:63" x14ac:dyDescent="0.25"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</row>
    <row r="951" spans="3:63" x14ac:dyDescent="0.25"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</row>
    <row r="952" spans="3:63" x14ac:dyDescent="0.25"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</row>
    <row r="953" spans="3:63" x14ac:dyDescent="0.25"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</row>
    <row r="954" spans="3:63" x14ac:dyDescent="0.25"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</row>
    <row r="955" spans="3:63" x14ac:dyDescent="0.25"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</row>
    <row r="956" spans="3:63" x14ac:dyDescent="0.25"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</row>
    <row r="957" spans="3:63" x14ac:dyDescent="0.25"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</row>
    <row r="958" spans="3:63" x14ac:dyDescent="0.25"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</row>
    <row r="959" spans="3:63" x14ac:dyDescent="0.25"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</row>
    <row r="960" spans="3:63" x14ac:dyDescent="0.25"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</row>
    <row r="961" spans="3:63" x14ac:dyDescent="0.25"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</row>
    <row r="962" spans="3:63" x14ac:dyDescent="0.25"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</row>
    <row r="963" spans="3:63" x14ac:dyDescent="0.25"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</row>
    <row r="964" spans="3:63" x14ac:dyDescent="0.25"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</row>
    <row r="965" spans="3:63" x14ac:dyDescent="0.25"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</row>
    <row r="966" spans="3:63" x14ac:dyDescent="0.25"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</row>
    <row r="967" spans="3:63" x14ac:dyDescent="0.25"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</row>
    <row r="968" spans="3:63" x14ac:dyDescent="0.25"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</row>
    <row r="969" spans="3:63" x14ac:dyDescent="0.25"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</row>
    <row r="970" spans="3:63" x14ac:dyDescent="0.25"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</row>
    <row r="971" spans="3:63" x14ac:dyDescent="0.25"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</row>
    <row r="972" spans="3:63" x14ac:dyDescent="0.25"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</row>
    <row r="973" spans="3:63" x14ac:dyDescent="0.25"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</row>
    <row r="974" spans="3:63" x14ac:dyDescent="0.25"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</row>
    <row r="975" spans="3:63" x14ac:dyDescent="0.25"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</row>
    <row r="976" spans="3:63" x14ac:dyDescent="0.25"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</row>
    <row r="977" spans="3:63" x14ac:dyDescent="0.25"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</row>
    <row r="978" spans="3:63" x14ac:dyDescent="0.25"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</row>
    <row r="979" spans="3:63" x14ac:dyDescent="0.25"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</row>
    <row r="980" spans="3:63" x14ac:dyDescent="0.25"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</row>
    <row r="981" spans="3:63" x14ac:dyDescent="0.25"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</row>
    <row r="982" spans="3:63" x14ac:dyDescent="0.25"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</row>
    <row r="983" spans="3:63" x14ac:dyDescent="0.25"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</row>
    <row r="984" spans="3:63" x14ac:dyDescent="0.25"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</row>
    <row r="985" spans="3:63" x14ac:dyDescent="0.25"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</row>
    <row r="986" spans="3:63" x14ac:dyDescent="0.25"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</row>
    <row r="987" spans="3:63" x14ac:dyDescent="0.25"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</row>
    <row r="988" spans="3:63" x14ac:dyDescent="0.25"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</row>
    <row r="989" spans="3:63" x14ac:dyDescent="0.25"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</row>
    <row r="990" spans="3:63" x14ac:dyDescent="0.25"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</row>
    <row r="991" spans="3:63" x14ac:dyDescent="0.25"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</row>
    <row r="992" spans="3:63" x14ac:dyDescent="0.25"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</row>
    <row r="993" spans="3:63" x14ac:dyDescent="0.25"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</row>
    <row r="994" spans="3:63" x14ac:dyDescent="0.25"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</row>
    <row r="995" spans="3:63" x14ac:dyDescent="0.25"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</row>
    <row r="996" spans="3:63" x14ac:dyDescent="0.25"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</row>
    <row r="997" spans="3:63" x14ac:dyDescent="0.25"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</row>
    <row r="998" spans="3:63" x14ac:dyDescent="0.25"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</row>
    <row r="999" spans="3:63" x14ac:dyDescent="0.25"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</row>
    <row r="1000" spans="3:63" x14ac:dyDescent="0.25"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</row>
    <row r="1001" spans="3:63" x14ac:dyDescent="0.25"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</row>
    <row r="1002" spans="3:63" x14ac:dyDescent="0.25"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</row>
    <row r="1003" spans="3:63" x14ac:dyDescent="0.25"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</row>
    <row r="1004" spans="3:63" x14ac:dyDescent="0.25"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</row>
    <row r="1005" spans="3:63" x14ac:dyDescent="0.25"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</row>
    <row r="1006" spans="3:63" x14ac:dyDescent="0.25"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</row>
    <row r="1007" spans="3:63" x14ac:dyDescent="0.25"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</row>
    <row r="1008" spans="3:63" x14ac:dyDescent="0.25"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</row>
    <row r="1009" spans="3:63" x14ac:dyDescent="0.25"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</row>
    <row r="1010" spans="3:63" x14ac:dyDescent="0.25"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</row>
    <row r="1011" spans="3:63" x14ac:dyDescent="0.25"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</row>
    <row r="1012" spans="3:63" x14ac:dyDescent="0.25"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</row>
    <row r="1013" spans="3:63" x14ac:dyDescent="0.25"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</row>
    <row r="1014" spans="3:63" x14ac:dyDescent="0.25"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</row>
    <row r="1015" spans="3:63" x14ac:dyDescent="0.25"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</row>
    <row r="1016" spans="3:63" x14ac:dyDescent="0.25"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3:63" x14ac:dyDescent="0.25"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</row>
    <row r="1018" spans="3:63" x14ac:dyDescent="0.25"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</row>
    <row r="1019" spans="3:63" x14ac:dyDescent="0.25"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</row>
    <row r="1020" spans="3:63" x14ac:dyDescent="0.25"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</row>
    <row r="1021" spans="3:63" x14ac:dyDescent="0.25"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</row>
    <row r="1022" spans="3:63" x14ac:dyDescent="0.25"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</row>
    <row r="1023" spans="3:63" x14ac:dyDescent="0.25"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</row>
    <row r="1024" spans="3:63" x14ac:dyDescent="0.25"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</row>
    <row r="1025" spans="3:63" x14ac:dyDescent="0.25"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</row>
    <row r="1026" spans="3:63" x14ac:dyDescent="0.25"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</row>
    <row r="1027" spans="3:63" x14ac:dyDescent="0.25"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</row>
    <row r="1028" spans="3:63" x14ac:dyDescent="0.25"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</row>
    <row r="1029" spans="3:63" x14ac:dyDescent="0.25"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</row>
    <row r="1030" spans="3:63" x14ac:dyDescent="0.25"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</row>
    <row r="1031" spans="3:63" x14ac:dyDescent="0.25"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</row>
    <row r="1032" spans="3:63" x14ac:dyDescent="0.25"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</row>
    <row r="1033" spans="3:63" x14ac:dyDescent="0.25"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</row>
    <row r="1034" spans="3:63" x14ac:dyDescent="0.25"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</row>
    <row r="1035" spans="3:63" x14ac:dyDescent="0.25"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</row>
    <row r="1036" spans="3:63" x14ac:dyDescent="0.25"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</row>
    <row r="1037" spans="3:63" x14ac:dyDescent="0.25"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</row>
    <row r="1038" spans="3:63" x14ac:dyDescent="0.25"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</row>
    <row r="1039" spans="3:63" x14ac:dyDescent="0.25"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</row>
    <row r="1040" spans="3:63" x14ac:dyDescent="0.25"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</row>
    <row r="1041" spans="3:63" x14ac:dyDescent="0.25"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</row>
    <row r="1042" spans="3:63" x14ac:dyDescent="0.25"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</row>
    <row r="1043" spans="3:63" x14ac:dyDescent="0.25"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</row>
    <row r="1044" spans="3:63" x14ac:dyDescent="0.25"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</row>
    <row r="1045" spans="3:63" x14ac:dyDescent="0.25"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</row>
    <row r="1046" spans="3:63" x14ac:dyDescent="0.25"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</row>
    <row r="1047" spans="3:63" x14ac:dyDescent="0.25"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</row>
    <row r="1048" spans="3:63" x14ac:dyDescent="0.25"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</row>
    <row r="1049" spans="3:63" x14ac:dyDescent="0.25"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</row>
    <row r="1050" spans="3:63" x14ac:dyDescent="0.25"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</row>
    <row r="1051" spans="3:63" x14ac:dyDescent="0.25"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</row>
    <row r="1052" spans="3:63" x14ac:dyDescent="0.25"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</row>
    <row r="1053" spans="3:63" x14ac:dyDescent="0.25"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</row>
    <row r="1054" spans="3:63" x14ac:dyDescent="0.25"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</row>
    <row r="1055" spans="3:63" x14ac:dyDescent="0.25"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</row>
    <row r="1056" spans="3:63" x14ac:dyDescent="0.25"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</row>
    <row r="1057" spans="3:63" x14ac:dyDescent="0.25"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</row>
    <row r="1058" spans="3:63" x14ac:dyDescent="0.25"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</row>
    <row r="1059" spans="3:63" x14ac:dyDescent="0.25"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</row>
    <row r="1060" spans="3:63" x14ac:dyDescent="0.25"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</row>
    <row r="1061" spans="3:63" x14ac:dyDescent="0.25"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</row>
    <row r="1062" spans="3:63" x14ac:dyDescent="0.25"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</row>
    <row r="1063" spans="3:63" x14ac:dyDescent="0.25"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</row>
    <row r="1064" spans="3:63" x14ac:dyDescent="0.25"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</row>
    <row r="1065" spans="3:63" x14ac:dyDescent="0.25"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</row>
    <row r="1066" spans="3:63" x14ac:dyDescent="0.25"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</row>
    <row r="1067" spans="3:63" x14ac:dyDescent="0.25"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</row>
    <row r="1068" spans="3:63" x14ac:dyDescent="0.25"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</row>
    <row r="1069" spans="3:63" x14ac:dyDescent="0.25"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</row>
    <row r="1070" spans="3:63" x14ac:dyDescent="0.25"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</row>
    <row r="1071" spans="3:63" x14ac:dyDescent="0.25"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</row>
    <row r="1072" spans="3:63" x14ac:dyDescent="0.25"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</row>
    <row r="1073" spans="3:63" x14ac:dyDescent="0.25"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</row>
    <row r="1074" spans="3:63" x14ac:dyDescent="0.25"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</row>
    <row r="1075" spans="3:63" x14ac:dyDescent="0.25"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</row>
    <row r="1076" spans="3:63" x14ac:dyDescent="0.25"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</row>
    <row r="1077" spans="3:63" x14ac:dyDescent="0.25"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</row>
    <row r="1078" spans="3:63" x14ac:dyDescent="0.25"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</row>
    <row r="1079" spans="3:63" x14ac:dyDescent="0.25"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</row>
    <row r="1080" spans="3:63" x14ac:dyDescent="0.25"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</row>
    <row r="1081" spans="3:63" x14ac:dyDescent="0.25"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</row>
    <row r="1082" spans="3:63" x14ac:dyDescent="0.25"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</row>
    <row r="1083" spans="3:63" x14ac:dyDescent="0.25"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</row>
    <row r="1084" spans="3:63" x14ac:dyDescent="0.25"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</row>
    <row r="1085" spans="3:63" x14ac:dyDescent="0.25"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</row>
    <row r="1086" spans="3:63" x14ac:dyDescent="0.25"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</row>
    <row r="1087" spans="3:63" x14ac:dyDescent="0.25"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</row>
    <row r="1088" spans="3:63" x14ac:dyDescent="0.25"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</row>
    <row r="1089" spans="3:63" x14ac:dyDescent="0.25"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</row>
    <row r="1090" spans="3:63" x14ac:dyDescent="0.25"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</row>
    <row r="1091" spans="3:63" x14ac:dyDescent="0.25"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</row>
    <row r="1092" spans="3:63" x14ac:dyDescent="0.25"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</row>
    <row r="1093" spans="3:63" x14ac:dyDescent="0.25"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</row>
    <row r="1094" spans="3:63" x14ac:dyDescent="0.25"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</row>
    <row r="1095" spans="3:63" x14ac:dyDescent="0.25"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</row>
    <row r="1096" spans="3:63" x14ac:dyDescent="0.25"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</row>
    <row r="1097" spans="3:63" x14ac:dyDescent="0.25"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</row>
    <row r="1098" spans="3:63" x14ac:dyDescent="0.25"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</row>
    <row r="1099" spans="3:63" x14ac:dyDescent="0.25"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</row>
    <row r="1100" spans="3:63" x14ac:dyDescent="0.25"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</row>
    <row r="1101" spans="3:63" x14ac:dyDescent="0.25"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</row>
    <row r="1102" spans="3:63" x14ac:dyDescent="0.25"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</row>
    <row r="1103" spans="3:63" x14ac:dyDescent="0.25"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</row>
    <row r="1104" spans="3:63" x14ac:dyDescent="0.25"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</row>
    <row r="1105" spans="3:63" x14ac:dyDescent="0.25"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</row>
    <row r="1106" spans="3:63" x14ac:dyDescent="0.25"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</row>
    <row r="1107" spans="3:63" x14ac:dyDescent="0.25"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</row>
    <row r="1108" spans="3:63" x14ac:dyDescent="0.25"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</row>
    <row r="1109" spans="3:63" x14ac:dyDescent="0.25"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</row>
    <row r="1110" spans="3:63" x14ac:dyDescent="0.25"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</row>
    <row r="1111" spans="3:63" x14ac:dyDescent="0.25"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</row>
    <row r="1112" spans="3:63" x14ac:dyDescent="0.25"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</row>
    <row r="1113" spans="3:63" x14ac:dyDescent="0.25"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</row>
    <row r="1114" spans="3:63" x14ac:dyDescent="0.25"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</row>
    <row r="1115" spans="3:63" x14ac:dyDescent="0.25"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</row>
    <row r="1116" spans="3:63" x14ac:dyDescent="0.25"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</row>
    <row r="1117" spans="3:63" x14ac:dyDescent="0.25"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</row>
    <row r="1118" spans="3:63" x14ac:dyDescent="0.25"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</row>
    <row r="1119" spans="3:63" x14ac:dyDescent="0.25"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</row>
    <row r="1120" spans="3:63" x14ac:dyDescent="0.25"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</row>
    <row r="1121" spans="3:63" x14ac:dyDescent="0.25"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</row>
    <row r="1122" spans="3:63" x14ac:dyDescent="0.25"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</row>
    <row r="1123" spans="3:63" x14ac:dyDescent="0.25"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</row>
    <row r="1124" spans="3:63" x14ac:dyDescent="0.25"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</row>
    <row r="1125" spans="3:63" x14ac:dyDescent="0.25"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</row>
    <row r="1126" spans="3:63" x14ac:dyDescent="0.25"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</row>
    <row r="1127" spans="3:63" x14ac:dyDescent="0.25"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</row>
    <row r="1128" spans="3:63" x14ac:dyDescent="0.25"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</row>
    <row r="1129" spans="3:63" x14ac:dyDescent="0.25"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3:63" x14ac:dyDescent="0.25"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3:63" x14ac:dyDescent="0.25"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  <row r="1132" spans="3:63" x14ac:dyDescent="0.25"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</row>
    <row r="1133" spans="3:63" x14ac:dyDescent="0.25"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</row>
    <row r="1134" spans="3:63" x14ac:dyDescent="0.25"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</row>
    <row r="1135" spans="3:63" x14ac:dyDescent="0.25"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</row>
    <row r="1136" spans="3:63" x14ac:dyDescent="0.25"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</row>
    <row r="1137" spans="3:63" x14ac:dyDescent="0.25"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</row>
    <row r="1138" spans="3:63" x14ac:dyDescent="0.25"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</row>
    <row r="1139" spans="3:63" x14ac:dyDescent="0.25"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</row>
    <row r="1140" spans="3:63" x14ac:dyDescent="0.25"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</row>
    <row r="1141" spans="3:63" x14ac:dyDescent="0.25"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</row>
    <row r="1142" spans="3:63" x14ac:dyDescent="0.25"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</row>
    <row r="1143" spans="3:63" x14ac:dyDescent="0.25"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</row>
    <row r="1144" spans="3:63" x14ac:dyDescent="0.25"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</row>
    <row r="1145" spans="3:63" x14ac:dyDescent="0.25"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</row>
    <row r="1146" spans="3:63" x14ac:dyDescent="0.25"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</row>
    <row r="1147" spans="3:63" x14ac:dyDescent="0.25"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</row>
    <row r="1148" spans="3:63" x14ac:dyDescent="0.25"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</row>
    <row r="1149" spans="3:63" x14ac:dyDescent="0.25"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</row>
    <row r="1150" spans="3:63" x14ac:dyDescent="0.25"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</row>
    <row r="1151" spans="3:63" x14ac:dyDescent="0.25"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</row>
    <row r="1152" spans="3:63" x14ac:dyDescent="0.25"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</row>
    <row r="1153" spans="3:63" x14ac:dyDescent="0.25"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</row>
    <row r="1154" spans="3:63" x14ac:dyDescent="0.25"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</row>
    <row r="1155" spans="3:63" x14ac:dyDescent="0.25"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</row>
    <row r="1156" spans="3:63" x14ac:dyDescent="0.25"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</row>
    <row r="1157" spans="3:63" x14ac:dyDescent="0.25"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</row>
    <row r="1158" spans="3:63" x14ac:dyDescent="0.25"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</row>
    <row r="1159" spans="3:63" x14ac:dyDescent="0.25"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</row>
    <row r="1160" spans="3:63" x14ac:dyDescent="0.25"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</row>
    <row r="1161" spans="3:63" x14ac:dyDescent="0.25"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</row>
    <row r="1162" spans="3:63" x14ac:dyDescent="0.25"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</row>
    <row r="1163" spans="3:63" x14ac:dyDescent="0.25"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</row>
    <row r="1164" spans="3:63" x14ac:dyDescent="0.25"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</row>
    <row r="1165" spans="3:63" x14ac:dyDescent="0.25"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</row>
    <row r="1166" spans="3:63" x14ac:dyDescent="0.25"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</row>
    <row r="1167" spans="3:63" x14ac:dyDescent="0.25"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</row>
    <row r="1168" spans="3:63" x14ac:dyDescent="0.25"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</row>
    <row r="1169" spans="3:63" x14ac:dyDescent="0.25"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</row>
    <row r="1170" spans="3:63" x14ac:dyDescent="0.25"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</row>
    <row r="1171" spans="3:63" x14ac:dyDescent="0.25"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</row>
    <row r="1172" spans="3:63" x14ac:dyDescent="0.25"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</row>
    <row r="1173" spans="3:63" x14ac:dyDescent="0.25"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</row>
    <row r="1174" spans="3:63" x14ac:dyDescent="0.25"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</row>
    <row r="1175" spans="3:63" x14ac:dyDescent="0.25"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</row>
    <row r="1176" spans="3:63" x14ac:dyDescent="0.25"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</row>
    <row r="1177" spans="3:63" x14ac:dyDescent="0.25"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</row>
    <row r="1178" spans="3:63" x14ac:dyDescent="0.25"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</row>
    <row r="1179" spans="3:63" x14ac:dyDescent="0.25"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</row>
    <row r="1180" spans="3:63" x14ac:dyDescent="0.25"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</row>
    <row r="1181" spans="3:63" x14ac:dyDescent="0.25"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</row>
    <row r="1182" spans="3:63" x14ac:dyDescent="0.25"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</row>
    <row r="1183" spans="3:63" x14ac:dyDescent="0.25"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</row>
    <row r="1184" spans="3:63" x14ac:dyDescent="0.25"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</row>
    <row r="1185" spans="3:63" x14ac:dyDescent="0.25"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</row>
    <row r="1186" spans="3:63" x14ac:dyDescent="0.25"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</row>
    <row r="1187" spans="3:63" x14ac:dyDescent="0.25"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</row>
    <row r="1188" spans="3:63" x14ac:dyDescent="0.25"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</row>
    <row r="1189" spans="3:63" x14ac:dyDescent="0.25"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</row>
    <row r="1190" spans="3:63" x14ac:dyDescent="0.25"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</row>
    <row r="1191" spans="3:63" x14ac:dyDescent="0.25"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</row>
    <row r="1192" spans="3:63" x14ac:dyDescent="0.25"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</row>
    <row r="1193" spans="3:63" x14ac:dyDescent="0.25"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</row>
    <row r="1194" spans="3:63" x14ac:dyDescent="0.25"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</row>
    <row r="1195" spans="3:63" x14ac:dyDescent="0.25"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</row>
    <row r="1196" spans="3:63" x14ac:dyDescent="0.25"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</row>
    <row r="1197" spans="3:63" x14ac:dyDescent="0.25"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</row>
    <row r="1198" spans="3:63" x14ac:dyDescent="0.25"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</row>
    <row r="1199" spans="3:63" x14ac:dyDescent="0.25"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</row>
    <row r="1200" spans="3:63" x14ac:dyDescent="0.25"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</row>
    <row r="1201" spans="3:63" x14ac:dyDescent="0.25"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</row>
    <row r="1202" spans="3:63" x14ac:dyDescent="0.25"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</row>
    <row r="1203" spans="3:63" x14ac:dyDescent="0.25"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</row>
    <row r="1204" spans="3:63" x14ac:dyDescent="0.25"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</row>
    <row r="1205" spans="3:63" x14ac:dyDescent="0.25"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</row>
    <row r="1206" spans="3:63" x14ac:dyDescent="0.25"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</row>
    <row r="1207" spans="3:63" x14ac:dyDescent="0.25"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</row>
    <row r="1208" spans="3:63" x14ac:dyDescent="0.25"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</row>
    <row r="1209" spans="3:63" x14ac:dyDescent="0.25"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</row>
    <row r="1210" spans="3:63" x14ac:dyDescent="0.25"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</row>
    <row r="1211" spans="3:63" x14ac:dyDescent="0.25"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</row>
    <row r="1212" spans="3:63" x14ac:dyDescent="0.25"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</row>
    <row r="1213" spans="3:63" x14ac:dyDescent="0.25"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</row>
    <row r="1214" spans="3:63" x14ac:dyDescent="0.25"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</row>
    <row r="1215" spans="3:63" x14ac:dyDescent="0.25"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</row>
    <row r="1216" spans="3:63" x14ac:dyDescent="0.25"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</row>
    <row r="1217" spans="3:63" x14ac:dyDescent="0.25"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</row>
    <row r="1218" spans="3:63" x14ac:dyDescent="0.25"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</row>
    <row r="1219" spans="3:63" x14ac:dyDescent="0.25"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</row>
    <row r="1220" spans="3:63" x14ac:dyDescent="0.25"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</row>
    <row r="1221" spans="3:63" x14ac:dyDescent="0.25"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</row>
    <row r="1222" spans="3:63" x14ac:dyDescent="0.25"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</row>
    <row r="1223" spans="3:63" x14ac:dyDescent="0.25">
      <c r="C1223" s="12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</row>
    <row r="1224" spans="3:63" x14ac:dyDescent="0.25">
      <c r="C1224" s="12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</row>
    <row r="1225" spans="3:63" x14ac:dyDescent="0.25">
      <c r="C1225" s="12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</row>
    <row r="1226" spans="3:63" x14ac:dyDescent="0.25">
      <c r="C1226" s="12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</row>
    <row r="1227" spans="3:63" x14ac:dyDescent="0.25">
      <c r="C1227" s="12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</row>
    <row r="1228" spans="3:63" x14ac:dyDescent="0.25">
      <c r="C1228" s="12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</row>
    <row r="1229" spans="3:63" x14ac:dyDescent="0.25">
      <c r="C1229" s="12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</row>
    <row r="1230" spans="3:63" x14ac:dyDescent="0.25">
      <c r="C1230" s="12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</row>
    <row r="1231" spans="3:63" x14ac:dyDescent="0.25">
      <c r="C1231" s="12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</row>
    <row r="1232" spans="3:63" x14ac:dyDescent="0.25">
      <c r="C1232" s="12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</row>
    <row r="1233" spans="3:63" x14ac:dyDescent="0.25">
      <c r="C1233" s="12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</row>
    <row r="1234" spans="3:63" x14ac:dyDescent="0.25">
      <c r="C1234" s="12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</row>
    <row r="1235" spans="3:63" x14ac:dyDescent="0.25">
      <c r="C1235" s="12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</row>
    <row r="1236" spans="3:63" x14ac:dyDescent="0.25">
      <c r="C1236" s="12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</row>
    <row r="1237" spans="3:63" x14ac:dyDescent="0.25">
      <c r="C1237" s="12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</row>
    <row r="1238" spans="3:63" x14ac:dyDescent="0.25">
      <c r="C1238" s="12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</row>
    <row r="1239" spans="3:63" x14ac:dyDescent="0.25">
      <c r="C1239" s="12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</row>
    <row r="1240" spans="3:63" x14ac:dyDescent="0.25">
      <c r="C1240" s="12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</row>
    <row r="1241" spans="3:63" x14ac:dyDescent="0.25">
      <c r="C1241" s="12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</row>
    <row r="1242" spans="3:63" x14ac:dyDescent="0.25">
      <c r="C1242" s="12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</row>
    <row r="1243" spans="3:63" x14ac:dyDescent="0.25">
      <c r="C1243" s="12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</row>
    <row r="1244" spans="3:63" x14ac:dyDescent="0.25">
      <c r="C1244" s="12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</row>
    <row r="1245" spans="3:63" x14ac:dyDescent="0.25">
      <c r="C1245" s="12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</row>
    <row r="1246" spans="3:63" x14ac:dyDescent="0.25">
      <c r="C1246" s="12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</row>
    <row r="1247" spans="3:63" x14ac:dyDescent="0.25">
      <c r="C1247" s="12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</row>
    <row r="1248" spans="3:63" x14ac:dyDescent="0.25">
      <c r="C1248" s="12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</row>
    <row r="1249" spans="3:63" x14ac:dyDescent="0.25">
      <c r="C1249" s="12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</row>
    <row r="1250" spans="3:63" x14ac:dyDescent="0.25">
      <c r="C1250" s="12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</row>
    <row r="1251" spans="3:63" x14ac:dyDescent="0.25">
      <c r="C1251" s="12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</row>
    <row r="1252" spans="3:63" x14ac:dyDescent="0.25">
      <c r="C1252" s="12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</row>
    <row r="1253" spans="3:63" x14ac:dyDescent="0.25">
      <c r="C1253" s="12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</row>
    <row r="1254" spans="3:63" x14ac:dyDescent="0.25">
      <c r="C1254" s="12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</row>
    <row r="1255" spans="3:63" x14ac:dyDescent="0.25">
      <c r="C1255" s="12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</row>
    <row r="1256" spans="3:63" x14ac:dyDescent="0.25">
      <c r="C1256" s="12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</row>
    <row r="1257" spans="3:63" x14ac:dyDescent="0.25">
      <c r="C1257" s="12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</row>
    <row r="1258" spans="3:63" x14ac:dyDescent="0.25">
      <c r="C1258" s="12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</row>
    <row r="1259" spans="3:63" x14ac:dyDescent="0.25">
      <c r="C1259" s="12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</row>
    <row r="1260" spans="3:63" x14ac:dyDescent="0.25">
      <c r="C1260" s="12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</row>
    <row r="1261" spans="3:63" x14ac:dyDescent="0.25">
      <c r="C1261" s="12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</row>
    <row r="1262" spans="3:63" x14ac:dyDescent="0.25">
      <c r="C1262" s="12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</row>
    <row r="1263" spans="3:63" x14ac:dyDescent="0.25">
      <c r="C1263" s="12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</row>
    <row r="1264" spans="3:63" x14ac:dyDescent="0.25">
      <c r="C1264" s="12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</row>
    <row r="1265" spans="3:63" x14ac:dyDescent="0.25">
      <c r="C1265" s="12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</row>
    <row r="1266" spans="3:63" x14ac:dyDescent="0.25">
      <c r="C1266" s="12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</row>
    <row r="1267" spans="3:63" x14ac:dyDescent="0.25">
      <c r="C1267" s="12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</row>
    <row r="1268" spans="3:63" x14ac:dyDescent="0.25">
      <c r="C1268" s="12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</row>
    <row r="1269" spans="3:63" x14ac:dyDescent="0.25">
      <c r="C1269" s="12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</row>
    <row r="1270" spans="3:63" x14ac:dyDescent="0.25">
      <c r="C1270" s="12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</row>
    <row r="1271" spans="3:63" x14ac:dyDescent="0.25">
      <c r="C1271" s="12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</row>
    <row r="1272" spans="3:63" x14ac:dyDescent="0.25">
      <c r="C1272" s="12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</row>
    <row r="1273" spans="3:63" x14ac:dyDescent="0.25">
      <c r="C1273" s="12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</row>
    <row r="1274" spans="3:63" x14ac:dyDescent="0.25">
      <c r="C1274" s="12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</row>
    <row r="1275" spans="3:63" x14ac:dyDescent="0.25">
      <c r="C1275" s="12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</row>
    <row r="1276" spans="3:63" x14ac:dyDescent="0.25">
      <c r="C1276" s="12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</row>
    <row r="1277" spans="3:63" x14ac:dyDescent="0.25">
      <c r="C1277" s="12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</row>
    <row r="1278" spans="3:63" x14ac:dyDescent="0.25">
      <c r="C1278" s="12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</row>
    <row r="1279" spans="3:63" x14ac:dyDescent="0.25">
      <c r="C1279" s="12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</row>
    <row r="1280" spans="3:63" x14ac:dyDescent="0.25">
      <c r="C1280" s="12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</row>
    <row r="1281" spans="3:63" x14ac:dyDescent="0.25">
      <c r="C1281" s="12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</row>
    <row r="1282" spans="3:63" x14ac:dyDescent="0.25">
      <c r="C1282" s="12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</row>
    <row r="1283" spans="3:63" x14ac:dyDescent="0.25">
      <c r="C1283" s="12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</row>
    <row r="1284" spans="3:63" x14ac:dyDescent="0.25">
      <c r="C1284" s="12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</row>
    <row r="1285" spans="3:63" x14ac:dyDescent="0.25">
      <c r="C1285" s="12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</row>
    <row r="1286" spans="3:63" x14ac:dyDescent="0.25">
      <c r="C1286" s="12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</row>
    <row r="1287" spans="3:63" x14ac:dyDescent="0.25">
      <c r="C1287" s="12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</row>
    <row r="1288" spans="3:63" x14ac:dyDescent="0.25">
      <c r="C1288" s="12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</row>
    <row r="1289" spans="3:63" x14ac:dyDescent="0.25">
      <c r="C1289" s="12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</row>
    <row r="1290" spans="3:63" x14ac:dyDescent="0.25">
      <c r="C1290" s="12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</row>
    <row r="1291" spans="3:63" x14ac:dyDescent="0.25">
      <c r="C1291" s="12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</row>
    <row r="1292" spans="3:63" x14ac:dyDescent="0.25">
      <c r="C1292" s="12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</row>
    <row r="1293" spans="3:63" x14ac:dyDescent="0.25">
      <c r="C1293" s="12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</row>
    <row r="1294" spans="3:63" x14ac:dyDescent="0.25">
      <c r="C1294" s="12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</row>
    <row r="1295" spans="3:63" x14ac:dyDescent="0.25">
      <c r="C1295" s="12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</row>
    <row r="1296" spans="3:63" x14ac:dyDescent="0.25">
      <c r="C1296" s="12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</row>
    <row r="1297" spans="3:63" x14ac:dyDescent="0.25">
      <c r="C1297" s="12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</row>
    <row r="1298" spans="3:63" x14ac:dyDescent="0.25">
      <c r="C1298" s="12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</row>
    <row r="1299" spans="3:63" x14ac:dyDescent="0.25">
      <c r="C1299" s="12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</row>
    <row r="1300" spans="3:63" x14ac:dyDescent="0.25">
      <c r="C1300" s="12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</row>
    <row r="1301" spans="3:63" x14ac:dyDescent="0.25">
      <c r="C1301" s="12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</row>
    <row r="1302" spans="3:63" x14ac:dyDescent="0.25">
      <c r="C1302" s="12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</row>
  </sheetData>
  <pageMargins left="0.25" right="0.25" top="0.75" bottom="0.75" header="0.3" footer="0.3"/>
  <pageSetup paperSize="9" scale="28" fitToWidth="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"/>
  <sheetViews>
    <sheetView showGridLines="0" zoomScale="80" zoomScaleNormal="80" workbookViewId="0"/>
  </sheetViews>
  <sheetFormatPr defaultRowHeight="15" x14ac:dyDescent="0.25"/>
  <cols>
    <col min="1" max="1" width="21.140625" customWidth="1"/>
    <col min="3" max="3" width="5.42578125" customWidth="1"/>
    <col min="4" max="4" width="3.28515625" customWidth="1"/>
    <col min="5" max="5" width="9.140625" customWidth="1"/>
    <col min="6" max="6" width="8.28515625" customWidth="1"/>
    <col min="7" max="15" width="8.42578125" customWidth="1"/>
    <col min="16" max="16" width="4" customWidth="1"/>
    <col min="17" max="17" width="4.140625" customWidth="1"/>
    <col min="20" max="28" width="8.42578125" customWidth="1"/>
  </cols>
  <sheetData>
    <row r="1" spans="1:28" ht="21" x14ac:dyDescent="0.35">
      <c r="A1" s="288" t="s">
        <v>67</v>
      </c>
      <c r="E1" s="262" t="s">
        <v>234</v>
      </c>
    </row>
    <row r="2" spans="1:28" ht="15.75" x14ac:dyDescent="0.25">
      <c r="A2" s="233" t="s">
        <v>233</v>
      </c>
    </row>
    <row r="3" spans="1:28" ht="18.75" x14ac:dyDescent="0.3">
      <c r="A3" s="277"/>
      <c r="B3" s="93"/>
    </row>
    <row r="4" spans="1:28" ht="15.75" x14ac:dyDescent="0.25">
      <c r="A4" s="276" t="s">
        <v>192</v>
      </c>
      <c r="B4" s="93"/>
      <c r="D4" s="234" t="s">
        <v>196</v>
      </c>
      <c r="E4" s="235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5"/>
      <c r="R4" s="235"/>
      <c r="S4" s="236"/>
      <c r="T4" s="236"/>
      <c r="U4" s="236"/>
      <c r="V4" s="236"/>
      <c r="W4" s="236"/>
      <c r="X4" s="236"/>
      <c r="Y4" s="236"/>
      <c r="Z4" s="236"/>
      <c r="AA4" s="236"/>
      <c r="AB4" s="236"/>
    </row>
    <row r="5" spans="1:28" x14ac:dyDescent="0.25">
      <c r="A5" t="s">
        <v>68</v>
      </c>
      <c r="B5" s="97">
        <v>1</v>
      </c>
      <c r="D5" s="237"/>
      <c r="E5" s="238"/>
      <c r="F5" s="239"/>
      <c r="G5" s="297" t="s">
        <v>197</v>
      </c>
      <c r="H5" s="297"/>
      <c r="I5" s="297"/>
      <c r="J5" s="297"/>
      <c r="K5" s="297"/>
      <c r="L5" s="297"/>
      <c r="M5" s="297"/>
      <c r="N5" s="297"/>
      <c r="O5" s="298"/>
      <c r="P5" s="236"/>
      <c r="Q5" s="237"/>
      <c r="R5" s="238"/>
      <c r="S5" s="239"/>
      <c r="T5" s="297" t="s">
        <v>197</v>
      </c>
      <c r="U5" s="297"/>
      <c r="V5" s="297"/>
      <c r="W5" s="297"/>
      <c r="X5" s="297"/>
      <c r="Y5" s="297"/>
      <c r="Z5" s="297"/>
      <c r="AA5" s="297"/>
      <c r="AB5" s="298"/>
    </row>
    <row r="6" spans="1:28" x14ac:dyDescent="0.25">
      <c r="A6" t="s">
        <v>69</v>
      </c>
      <c r="B6" s="97">
        <v>1</v>
      </c>
      <c r="D6" s="299" t="s">
        <v>198</v>
      </c>
      <c r="E6" s="300"/>
      <c r="F6" s="245">
        <v>0.25</v>
      </c>
      <c r="G6" s="241"/>
      <c r="H6" s="241"/>
      <c r="I6" s="241"/>
      <c r="J6" s="241"/>
      <c r="K6" s="241"/>
      <c r="L6" s="241"/>
      <c r="M6" s="241"/>
      <c r="N6" s="241"/>
      <c r="O6" s="241"/>
      <c r="P6" s="236"/>
      <c r="Q6" s="299" t="s">
        <v>199</v>
      </c>
      <c r="R6" s="300"/>
      <c r="S6" s="242">
        <v>0</v>
      </c>
      <c r="T6" s="241"/>
      <c r="U6" s="241"/>
      <c r="V6" s="241"/>
      <c r="W6" s="241"/>
      <c r="X6" s="241"/>
      <c r="Y6" s="241"/>
      <c r="Z6" s="241"/>
      <c r="AA6" s="241"/>
      <c r="AB6" s="241"/>
    </row>
    <row r="7" spans="1:28" x14ac:dyDescent="0.25">
      <c r="A7" t="s">
        <v>70</v>
      </c>
      <c r="B7" s="97">
        <v>1</v>
      </c>
      <c r="D7" s="299" t="s">
        <v>200</v>
      </c>
      <c r="E7" s="300"/>
      <c r="F7" s="245">
        <v>0.33403192066430787</v>
      </c>
      <c r="G7" s="260">
        <v>0.8</v>
      </c>
      <c r="H7" s="260">
        <v>0.85</v>
      </c>
      <c r="I7" s="260">
        <v>0.9</v>
      </c>
      <c r="J7" s="260">
        <v>0.95</v>
      </c>
      <c r="K7" s="260">
        <v>1</v>
      </c>
      <c r="L7" s="260">
        <v>1.05</v>
      </c>
      <c r="M7" s="260">
        <v>1.1000000000000001</v>
      </c>
      <c r="N7" s="260">
        <v>1.1499999999999999</v>
      </c>
      <c r="O7" s="260">
        <v>1.2</v>
      </c>
      <c r="P7" s="236"/>
      <c r="Q7" s="299" t="s">
        <v>201</v>
      </c>
      <c r="R7" s="300"/>
      <c r="S7" s="242">
        <v>29.152801201247136</v>
      </c>
      <c r="T7" s="243">
        <v>0.8</v>
      </c>
      <c r="U7" s="243">
        <v>0.85</v>
      </c>
      <c r="V7" s="243">
        <v>0.9</v>
      </c>
      <c r="W7" s="243">
        <v>0.95</v>
      </c>
      <c r="X7" s="243">
        <v>1</v>
      </c>
      <c r="Y7" s="243">
        <v>1.05</v>
      </c>
      <c r="Z7" s="243">
        <v>1.1000000000000001</v>
      </c>
      <c r="AA7" s="243">
        <v>1.1499999999999999</v>
      </c>
      <c r="AB7" s="243">
        <v>1.2</v>
      </c>
    </row>
    <row r="8" spans="1:28" x14ac:dyDescent="0.25">
      <c r="A8" t="s">
        <v>71</v>
      </c>
      <c r="B8" s="97">
        <v>1</v>
      </c>
      <c r="D8" s="301" t="s">
        <v>202</v>
      </c>
      <c r="E8" s="244"/>
      <c r="F8" s="259">
        <v>0.8</v>
      </c>
      <c r="G8" s="258" t="s">
        <v>235</v>
      </c>
      <c r="H8" s="258" t="s">
        <v>235</v>
      </c>
      <c r="I8" s="258" t="s">
        <v>235</v>
      </c>
      <c r="J8" s="258" t="s">
        <v>235</v>
      </c>
      <c r="K8" s="261" t="s">
        <v>235</v>
      </c>
      <c r="L8" s="258" t="s">
        <v>235</v>
      </c>
      <c r="M8" s="258" t="s">
        <v>235</v>
      </c>
      <c r="N8" s="258" t="s">
        <v>235</v>
      </c>
      <c r="O8" s="258" t="s">
        <v>235</v>
      </c>
      <c r="P8" s="236"/>
      <c r="Q8" s="301" t="s">
        <v>202</v>
      </c>
      <c r="R8" s="244"/>
      <c r="S8" s="245">
        <v>0.8</v>
      </c>
      <c r="T8" s="246">
        <v>-138.66381175090322</v>
      </c>
      <c r="U8" s="246">
        <v>-139.78920668042724</v>
      </c>
      <c r="V8" s="246">
        <v>-140.91460160995115</v>
      </c>
      <c r="W8" s="246">
        <v>-142.04382858605143</v>
      </c>
      <c r="X8" s="264">
        <v>-143.16922351557679</v>
      </c>
      <c r="Y8" s="246">
        <v>-144.29461844510038</v>
      </c>
      <c r="Z8" s="246">
        <v>-145.42001337462438</v>
      </c>
      <c r="AA8" s="246">
        <v>-146.54540830414834</v>
      </c>
      <c r="AB8" s="246">
        <v>-147.6708032336708</v>
      </c>
    </row>
    <row r="9" spans="1:28" x14ac:dyDescent="0.25">
      <c r="A9" s="93"/>
      <c r="B9" s="93"/>
      <c r="D9" s="301"/>
      <c r="E9" s="244"/>
      <c r="F9" s="259">
        <v>0.85</v>
      </c>
      <c r="G9" s="258">
        <v>-0.20506892867197679</v>
      </c>
      <c r="H9" s="258">
        <v>-0.17328372455627461</v>
      </c>
      <c r="I9" s="258">
        <v>-0.14769135078789442</v>
      </c>
      <c r="J9" s="258">
        <v>-0.12611567485623154</v>
      </c>
      <c r="K9" s="261">
        <v>-0.10737755165838858</v>
      </c>
      <c r="L9" s="258">
        <v>-9.0748792468741679E-2</v>
      </c>
      <c r="M9" s="258">
        <v>-7.575006610477375E-2</v>
      </c>
      <c r="N9" s="258">
        <v>-6.206373000965637E-2</v>
      </c>
      <c r="O9" s="258">
        <v>-4.9447917833125077E-2</v>
      </c>
      <c r="P9" s="236"/>
      <c r="Q9" s="301"/>
      <c r="R9" s="244"/>
      <c r="S9" s="245">
        <v>0.85</v>
      </c>
      <c r="T9" s="246">
        <v>-96.400414189931098</v>
      </c>
      <c r="U9" s="246">
        <v>-94.886262795182986</v>
      </c>
      <c r="V9" s="246">
        <v>-93.372111400434775</v>
      </c>
      <c r="W9" s="246">
        <v>-91.854127959108538</v>
      </c>
      <c r="X9" s="264">
        <v>-90.339976564361706</v>
      </c>
      <c r="Y9" s="246">
        <v>-88.825825169613225</v>
      </c>
      <c r="Z9" s="246">
        <v>-87.307841728287968</v>
      </c>
      <c r="AA9" s="246">
        <v>-85.793690333539445</v>
      </c>
      <c r="AB9" s="246">
        <v>-84.279538938790083</v>
      </c>
    </row>
    <row r="10" spans="1:28" x14ac:dyDescent="0.25">
      <c r="A10" s="276" t="s">
        <v>193</v>
      </c>
      <c r="B10" s="93"/>
      <c r="D10" s="301"/>
      <c r="E10" s="244"/>
      <c r="F10" s="259">
        <v>0.9</v>
      </c>
      <c r="G10" s="258">
        <v>4.8583454086584821E-2</v>
      </c>
      <c r="H10" s="258">
        <v>6.2711053269474126E-2</v>
      </c>
      <c r="I10" s="258">
        <v>7.6121274559372454E-2</v>
      </c>
      <c r="J10" s="258">
        <v>8.888861467030984E-2</v>
      </c>
      <c r="K10" s="261">
        <v>0.10107547192224264</v>
      </c>
      <c r="L10" s="258">
        <v>0.112759516960794</v>
      </c>
      <c r="M10" s="258">
        <v>0.12398540461547469</v>
      </c>
      <c r="N10" s="258">
        <v>0.13479923616673251</v>
      </c>
      <c r="O10" s="258">
        <v>0.14524001352631455</v>
      </c>
      <c r="P10" s="236"/>
      <c r="Q10" s="301"/>
      <c r="R10" s="244"/>
      <c r="S10" s="245">
        <v>0.9</v>
      </c>
      <c r="T10" s="246">
        <v>-57.939228203814103</v>
      </c>
      <c r="U10" s="246">
        <v>-54.69356094107718</v>
      </c>
      <c r="V10" s="246">
        <v>-51.530381462865556</v>
      </c>
      <c r="W10" s="246">
        <v>-48.435747620729721</v>
      </c>
      <c r="X10" s="264">
        <v>-45.40095199189404</v>
      </c>
      <c r="Y10" s="246">
        <v>-42.406838843234119</v>
      </c>
      <c r="Z10" s="246">
        <v>-39.449752861672678</v>
      </c>
      <c r="AA10" s="246">
        <v>-36.523780445859508</v>
      </c>
      <c r="AB10" s="246">
        <v>-33.623516337709553</v>
      </c>
    </row>
    <row r="11" spans="1:28" x14ac:dyDescent="0.25">
      <c r="A11" t="s">
        <v>194</v>
      </c>
      <c r="B11" s="311">
        <v>29.152801201247136</v>
      </c>
      <c r="D11" s="301"/>
      <c r="E11" s="244"/>
      <c r="F11" s="259">
        <v>0.95</v>
      </c>
      <c r="G11" s="258">
        <v>0.16566555469939126</v>
      </c>
      <c r="H11" s="258">
        <v>0.18188069904630932</v>
      </c>
      <c r="I11" s="258">
        <v>0.19749648482523496</v>
      </c>
      <c r="J11" s="258">
        <v>0.21257045376321271</v>
      </c>
      <c r="K11" s="261">
        <v>0.22717432960194794</v>
      </c>
      <c r="L11" s="258">
        <v>0.24135683544923259</v>
      </c>
      <c r="M11" s="258">
        <v>0.25516527424346691</v>
      </c>
      <c r="N11" s="258">
        <v>0.26863850206066342</v>
      </c>
      <c r="O11" s="258">
        <v>0.28181487560193208</v>
      </c>
      <c r="P11" s="236"/>
      <c r="Q11" s="301"/>
      <c r="R11" s="244"/>
      <c r="S11" s="245">
        <v>0.95</v>
      </c>
      <c r="T11" s="246">
        <v>-26.35549235814295</v>
      </c>
      <c r="U11" s="246">
        <v>-21.627051751567816</v>
      </c>
      <c r="V11" s="246">
        <v>-16.916597548453762</v>
      </c>
      <c r="W11" s="246">
        <v>-12.22784401485497</v>
      </c>
      <c r="X11" s="264">
        <v>-7.5546181032376136</v>
      </c>
      <c r="Y11" s="246">
        <v>-2.8960136429306753</v>
      </c>
      <c r="Z11" s="246">
        <v>1.750922330377549</v>
      </c>
      <c r="AA11" s="246">
        <v>6.3879967521335876</v>
      </c>
      <c r="AB11" s="246">
        <v>11.018181230959254</v>
      </c>
    </row>
    <row r="12" spans="1:28" x14ac:dyDescent="0.25">
      <c r="A12" t="s">
        <v>195</v>
      </c>
      <c r="B12" s="312">
        <v>0.33403192066430787</v>
      </c>
      <c r="D12" s="301"/>
      <c r="E12" s="244"/>
      <c r="F12" s="259">
        <v>1</v>
      </c>
      <c r="G12" s="261">
        <v>0.26018553303572189</v>
      </c>
      <c r="H12" s="261">
        <v>0.27936097195552678</v>
      </c>
      <c r="I12" s="261">
        <v>0.2980236242266634</v>
      </c>
      <c r="J12" s="261">
        <v>0.31622136594670525</v>
      </c>
      <c r="K12" s="261">
        <v>0.33403192066430787</v>
      </c>
      <c r="L12" s="261">
        <v>0.35148503248823793</v>
      </c>
      <c r="M12" s="261">
        <v>0.36862836038013036</v>
      </c>
      <c r="N12" s="261">
        <v>0.38547656512550921</v>
      </c>
      <c r="O12" s="261">
        <v>0.40208852710665299</v>
      </c>
      <c r="P12" s="236"/>
      <c r="Q12" s="301"/>
      <c r="R12" s="244"/>
      <c r="S12" s="245">
        <v>1</v>
      </c>
      <c r="T12" s="264">
        <v>3.3630767544955704</v>
      </c>
      <c r="U12" s="264">
        <v>9.8292739149679189</v>
      </c>
      <c r="V12" s="264">
        <v>16.283454162544714</v>
      </c>
      <c r="W12" s="264">
        <v>22.721877659860429</v>
      </c>
      <c r="X12" s="264">
        <v>29.152801201247136</v>
      </c>
      <c r="Y12" s="264">
        <v>35.572461075245144</v>
      </c>
      <c r="Z12" s="264">
        <v>41.985179388653798</v>
      </c>
      <c r="AA12" s="264">
        <v>48.386728202777292</v>
      </c>
      <c r="AB12" s="264">
        <v>54.785684682023394</v>
      </c>
    </row>
    <row r="13" spans="1:28" x14ac:dyDescent="0.25">
      <c r="D13" s="301"/>
      <c r="E13" s="244"/>
      <c r="F13" s="259">
        <v>1.05</v>
      </c>
      <c r="G13" s="258">
        <v>0.34544614780271088</v>
      </c>
      <c r="H13" s="258">
        <v>0.36811534673142221</v>
      </c>
      <c r="I13" s="258">
        <v>0.39033486070723922</v>
      </c>
      <c r="J13" s="258">
        <v>0.41217703681216178</v>
      </c>
      <c r="K13" s="261">
        <v>0.43368117952968621</v>
      </c>
      <c r="L13" s="258">
        <v>0.45489350855174626</v>
      </c>
      <c r="M13" s="258">
        <v>0.47585130309720269</v>
      </c>
      <c r="N13" s="258">
        <v>0.49657181089911728</v>
      </c>
      <c r="O13" s="258">
        <v>0.5171095475864238</v>
      </c>
      <c r="P13" s="236"/>
      <c r="Q13" s="301"/>
      <c r="R13" s="244"/>
      <c r="S13" s="245">
        <v>1.05</v>
      </c>
      <c r="T13" s="246">
        <v>32.636876294709737</v>
      </c>
      <c r="U13" s="246">
        <v>40.869068732334256</v>
      </c>
      <c r="V13" s="246">
        <v>49.087602932826563</v>
      </c>
      <c r="W13" s="246">
        <v>57.296680532764555</v>
      </c>
      <c r="X13" s="264">
        <v>65.495921440068585</v>
      </c>
      <c r="Y13" s="246">
        <v>73.687358008082256</v>
      </c>
      <c r="Z13" s="246">
        <v>81.872385275378463</v>
      </c>
      <c r="AA13" s="246">
        <v>90.049050706650434</v>
      </c>
      <c r="AB13" s="246">
        <v>98.224478495563986</v>
      </c>
    </row>
    <row r="14" spans="1:28" x14ac:dyDescent="0.25">
      <c r="D14" s="301"/>
      <c r="E14" s="244"/>
      <c r="F14" s="259">
        <v>1.1000000000000001</v>
      </c>
      <c r="G14" s="258">
        <v>0.42638620661528881</v>
      </c>
      <c r="H14" s="258">
        <v>0.45292572532491926</v>
      </c>
      <c r="I14" s="258">
        <v>0.47910177243056484</v>
      </c>
      <c r="J14" s="258">
        <v>0.50498159115026997</v>
      </c>
      <c r="K14" s="261">
        <v>0.53057418162296477</v>
      </c>
      <c r="L14" s="258">
        <v>0.55593294414097172</v>
      </c>
      <c r="M14" s="258">
        <v>0.58109864260893507</v>
      </c>
      <c r="N14" s="258">
        <v>0.60609390187523449</v>
      </c>
      <c r="O14" s="258">
        <v>0.63091805008805113</v>
      </c>
      <c r="P14" s="236"/>
      <c r="Q14" s="301"/>
      <c r="R14" s="244"/>
      <c r="S14" s="245">
        <v>1.1000000000000001</v>
      </c>
      <c r="T14" s="246">
        <v>61.701877909874973</v>
      </c>
      <c r="U14" s="246">
        <v>71.704190586142744</v>
      </c>
      <c r="V14" s="246">
        <v>81.696562334042554</v>
      </c>
      <c r="W14" s="246">
        <v>91.683368529011517</v>
      </c>
      <c r="X14" s="264">
        <v>101.65902108828752</v>
      </c>
      <c r="Y14" s="246">
        <v>111.62823277009215</v>
      </c>
      <c r="Z14" s="246">
        <v>121.59311181501998</v>
      </c>
      <c r="AA14" s="246">
        <v>131.55526337953407</v>
      </c>
      <c r="AB14" s="246">
        <v>141.51055304259796</v>
      </c>
    </row>
    <row r="15" spans="1:28" x14ac:dyDescent="0.25">
      <c r="D15" s="301"/>
      <c r="E15" s="244"/>
      <c r="F15" s="259">
        <v>1.1499999999999999</v>
      </c>
      <c r="G15" s="258">
        <v>0.50530743645243237</v>
      </c>
      <c r="H15" s="258">
        <v>0.53606062530409737</v>
      </c>
      <c r="I15" s="258">
        <v>0.5664985759816914</v>
      </c>
      <c r="J15" s="258">
        <v>0.59670701198261211</v>
      </c>
      <c r="K15" s="261">
        <v>0.62671378655593912</v>
      </c>
      <c r="L15" s="258">
        <v>0.65652756182324978</v>
      </c>
      <c r="M15" s="258">
        <v>0.68617308519486131</v>
      </c>
      <c r="N15" s="258">
        <v>0.71569598846150062</v>
      </c>
      <c r="O15" s="258">
        <v>0.74507826705498204</v>
      </c>
      <c r="P15" s="236"/>
      <c r="Q15" s="301"/>
      <c r="R15" s="244"/>
      <c r="S15" s="245">
        <v>1.1499999999999999</v>
      </c>
      <c r="T15" s="246">
        <v>90.646139821572646</v>
      </c>
      <c r="U15" s="246">
        <v>102.42835558305212</v>
      </c>
      <c r="V15" s="246">
        <v>114.19789773929155</v>
      </c>
      <c r="W15" s="246">
        <v>125.96329726374152</v>
      </c>
      <c r="X15" s="264">
        <v>137.72323444674214</v>
      </c>
      <c r="Y15" s="246">
        <v>149.47509403108384</v>
      </c>
      <c r="Z15" s="246">
        <v>161.22272425319161</v>
      </c>
      <c r="AA15" s="246">
        <v>172.96792972943726</v>
      </c>
      <c r="AB15" s="246">
        <v>184.70830925407782</v>
      </c>
    </row>
    <row r="16" spans="1:28" x14ac:dyDescent="0.25">
      <c r="D16" s="301"/>
      <c r="E16" s="244"/>
      <c r="F16" s="259">
        <v>1.2</v>
      </c>
      <c r="G16" s="258">
        <v>0.58340813236022182</v>
      </c>
      <c r="H16" s="258">
        <v>0.61863646356996527</v>
      </c>
      <c r="I16" s="258">
        <v>0.65362019922655823</v>
      </c>
      <c r="J16" s="258">
        <v>0.68838874841468978</v>
      </c>
      <c r="K16" s="261">
        <v>0.72299805591550825</v>
      </c>
      <c r="L16" s="258">
        <v>0.75747489350377717</v>
      </c>
      <c r="M16" s="258">
        <v>0.79177754053003779</v>
      </c>
      <c r="N16" s="258">
        <v>0.82601281400750826</v>
      </c>
      <c r="O16" s="258">
        <v>0.8600685517699691</v>
      </c>
      <c r="P16" s="236"/>
      <c r="Q16" s="301"/>
      <c r="R16" s="244"/>
      <c r="S16" s="245">
        <v>1.2</v>
      </c>
      <c r="T16" s="246">
        <v>119.5160815418858</v>
      </c>
      <c r="U16" s="246">
        <v>133.0819638441765</v>
      </c>
      <c r="V16" s="246">
        <v>146.63700576600368</v>
      </c>
      <c r="W16" s="246">
        <v>160.1833663527415</v>
      </c>
      <c r="X16" s="264">
        <v>173.7247977890581</v>
      </c>
      <c r="Y16" s="246">
        <v>187.26236066566904</v>
      </c>
      <c r="Z16" s="246">
        <v>200.79236802983252</v>
      </c>
      <c r="AA16" s="246">
        <v>214.32237539399645</v>
      </c>
      <c r="AB16" s="246">
        <v>227.84464253749155</v>
      </c>
    </row>
    <row r="17" spans="4:28" x14ac:dyDescent="0.25">
      <c r="D17" s="235"/>
      <c r="E17" s="235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5"/>
      <c r="R17" s="235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</row>
    <row r="18" spans="4:28" x14ac:dyDescent="0.25">
      <c r="D18" s="235"/>
      <c r="E18" s="235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5"/>
      <c r="R18" s="235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4:28" x14ac:dyDescent="0.25">
      <c r="D19" s="235"/>
      <c r="E19" s="235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5"/>
      <c r="R19" s="235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</row>
    <row r="20" spans="4:28" x14ac:dyDescent="0.25">
      <c r="D20" s="235"/>
      <c r="E20" s="235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5"/>
      <c r="R20" s="235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</row>
    <row r="21" spans="4:28" x14ac:dyDescent="0.25">
      <c r="D21" s="237"/>
      <c r="E21" s="238"/>
      <c r="F21" s="239"/>
      <c r="G21" s="297" t="s">
        <v>197</v>
      </c>
      <c r="H21" s="297"/>
      <c r="I21" s="297"/>
      <c r="J21" s="297"/>
      <c r="K21" s="297"/>
      <c r="L21" s="297"/>
      <c r="M21" s="297"/>
      <c r="N21" s="297"/>
      <c r="O21" s="298"/>
      <c r="P21" s="236"/>
      <c r="Q21" s="237"/>
      <c r="R21" s="238"/>
      <c r="S21" s="239"/>
      <c r="T21" s="297" t="s">
        <v>197</v>
      </c>
      <c r="U21" s="297"/>
      <c r="V21" s="297"/>
      <c r="W21" s="297"/>
      <c r="X21" s="297"/>
      <c r="Y21" s="297"/>
      <c r="Z21" s="297"/>
      <c r="AA21" s="297"/>
      <c r="AB21" s="298"/>
    </row>
    <row r="22" spans="4:28" x14ac:dyDescent="0.25">
      <c r="D22" s="299" t="s">
        <v>198</v>
      </c>
      <c r="E22" s="300"/>
      <c r="F22" s="245">
        <v>0.25</v>
      </c>
      <c r="G22" s="241"/>
      <c r="H22" s="241"/>
      <c r="I22" s="241"/>
      <c r="J22" s="241"/>
      <c r="K22" s="241"/>
      <c r="L22" s="241"/>
      <c r="M22" s="241"/>
      <c r="N22" s="241"/>
      <c r="O22" s="241"/>
      <c r="P22" s="236"/>
      <c r="Q22" s="299" t="s">
        <v>199</v>
      </c>
      <c r="R22" s="300"/>
      <c r="S22" s="242">
        <v>0</v>
      </c>
      <c r="T22" s="241"/>
      <c r="U22" s="241"/>
      <c r="V22" s="241"/>
      <c r="W22" s="241"/>
      <c r="X22" s="241"/>
      <c r="Y22" s="241"/>
      <c r="Z22" s="241"/>
      <c r="AA22" s="241"/>
      <c r="AB22" s="241"/>
    </row>
    <row r="23" spans="4:28" x14ac:dyDescent="0.25">
      <c r="D23" s="299" t="s">
        <v>200</v>
      </c>
      <c r="E23" s="300"/>
      <c r="F23" s="245">
        <v>0.33403192066430787</v>
      </c>
      <c r="G23" s="243">
        <v>0.8</v>
      </c>
      <c r="H23" s="243">
        <v>0.85</v>
      </c>
      <c r="I23" s="243">
        <v>0.9</v>
      </c>
      <c r="J23" s="243">
        <v>0.95</v>
      </c>
      <c r="K23" s="260">
        <v>1</v>
      </c>
      <c r="L23" s="243">
        <v>1.05</v>
      </c>
      <c r="M23" s="243">
        <v>1.1000000000000001</v>
      </c>
      <c r="N23" s="243">
        <v>1.1499999999999999</v>
      </c>
      <c r="O23" s="243">
        <v>1.2</v>
      </c>
      <c r="P23" s="236"/>
      <c r="Q23" s="299" t="s">
        <v>201</v>
      </c>
      <c r="R23" s="300"/>
      <c r="S23" s="242">
        <v>29.152801201247136</v>
      </c>
      <c r="T23" s="243">
        <v>0.8</v>
      </c>
      <c r="U23" s="243">
        <v>0.85</v>
      </c>
      <c r="V23" s="243">
        <v>0.9</v>
      </c>
      <c r="W23" s="243">
        <v>0.95</v>
      </c>
      <c r="X23" s="243">
        <v>1</v>
      </c>
      <c r="Y23" s="243">
        <v>1.05</v>
      </c>
      <c r="Z23" s="243">
        <v>1.1000000000000001</v>
      </c>
      <c r="AA23" s="243">
        <v>1.1499999999999999</v>
      </c>
      <c r="AB23" s="243">
        <v>1.2</v>
      </c>
    </row>
    <row r="24" spans="4:28" x14ac:dyDescent="0.25">
      <c r="D24" s="301" t="s">
        <v>71</v>
      </c>
      <c r="E24" s="244"/>
      <c r="F24" s="245">
        <v>0.8</v>
      </c>
      <c r="G24" s="258">
        <v>0.52028355250774849</v>
      </c>
      <c r="H24" s="258">
        <v>0.552164391572602</v>
      </c>
      <c r="I24" s="258">
        <v>0.58381386013988124</v>
      </c>
      <c r="J24" s="258">
        <v>0.61524712246469582</v>
      </c>
      <c r="K24" s="263">
        <v>0.64651511054477862</v>
      </c>
      <c r="L24" s="258">
        <v>0.67760506600922832</v>
      </c>
      <c r="M24" s="258">
        <v>0.70860226762954448</v>
      </c>
      <c r="N24" s="258">
        <v>0.73945090829553872</v>
      </c>
      <c r="O24" s="258">
        <v>0.77022110440977931</v>
      </c>
      <c r="P24" s="236"/>
      <c r="Q24" s="301" t="s">
        <v>71</v>
      </c>
      <c r="R24" s="244"/>
      <c r="S24" s="245">
        <v>0.8</v>
      </c>
      <c r="T24" s="246">
        <v>95.216337014339629</v>
      </c>
      <c r="U24" s="246">
        <v>107.27541229956589</v>
      </c>
      <c r="V24" s="246">
        <v>119.32979784224578</v>
      </c>
      <c r="W24" s="246">
        <v>131.37465139707959</v>
      </c>
      <c r="X24" s="247">
        <v>143.41536463179526</v>
      </c>
      <c r="Y24" s="246">
        <v>155.4463971036773</v>
      </c>
      <c r="Z24" s="246">
        <v>167.4770327594764</v>
      </c>
      <c r="AA24" s="246">
        <v>179.49910893825006</v>
      </c>
      <c r="AB24" s="246">
        <v>191.52081147167064</v>
      </c>
    </row>
    <row r="25" spans="4:28" x14ac:dyDescent="0.25">
      <c r="D25" s="301"/>
      <c r="E25" s="244"/>
      <c r="F25" s="245">
        <v>0.85</v>
      </c>
      <c r="G25" s="258">
        <v>0.45713878959865584</v>
      </c>
      <c r="H25" s="258">
        <v>0.48549037174400178</v>
      </c>
      <c r="I25" s="258">
        <v>0.51353124869441236</v>
      </c>
      <c r="J25" s="258">
        <v>0.54130100184337171</v>
      </c>
      <c r="K25" s="263">
        <v>0.56883749802699213</v>
      </c>
      <c r="L25" s="258">
        <v>0.59617827766243181</v>
      </c>
      <c r="M25" s="258">
        <v>0.62336105029549205</v>
      </c>
      <c r="N25" s="258">
        <v>0.65040075134205999</v>
      </c>
      <c r="O25" s="258">
        <v>0.6772932718473319</v>
      </c>
      <c r="P25" s="236"/>
      <c r="Q25" s="301"/>
      <c r="R25" s="244"/>
      <c r="S25" s="245">
        <v>0.85</v>
      </c>
      <c r="T25" s="246">
        <v>72.383233635953459</v>
      </c>
      <c r="U25" s="246">
        <v>83.040136026056899</v>
      </c>
      <c r="V25" s="246">
        <v>93.688568536651019</v>
      </c>
      <c r="W25" s="246">
        <v>104.32841143808544</v>
      </c>
      <c r="X25" s="247">
        <v>114.960247178972</v>
      </c>
      <c r="Y25" s="246">
        <v>125.58604710650145</v>
      </c>
      <c r="Z25" s="246">
        <v>136.20741957653553</v>
      </c>
      <c r="AA25" s="246">
        <v>146.82461141852173</v>
      </c>
      <c r="AB25" s="246">
        <v>157.4359821506979</v>
      </c>
    </row>
    <row r="26" spans="4:28" x14ac:dyDescent="0.25">
      <c r="D26" s="301"/>
      <c r="E26" s="244"/>
      <c r="F26" s="245">
        <v>0.9</v>
      </c>
      <c r="G26" s="258">
        <v>0.39337849041195461</v>
      </c>
      <c r="H26" s="258">
        <v>0.41840300762413341</v>
      </c>
      <c r="I26" s="258">
        <v>0.44304948034078895</v>
      </c>
      <c r="J26" s="258">
        <v>0.46735356045594623</v>
      </c>
      <c r="K26" s="263">
        <v>0.4913910939455719</v>
      </c>
      <c r="L26" s="258">
        <v>0.5151765209359831</v>
      </c>
      <c r="M26" s="258">
        <v>0.53875474341614327</v>
      </c>
      <c r="N26" s="258">
        <v>0.56212214163399277</v>
      </c>
      <c r="O26" s="258">
        <v>0.58534791252553897</v>
      </c>
      <c r="P26" s="236"/>
      <c r="Q26" s="301"/>
      <c r="R26" s="244"/>
      <c r="S26" s="245">
        <v>0.9</v>
      </c>
      <c r="T26" s="246">
        <v>49.489686858342857</v>
      </c>
      <c r="U26" s="246">
        <v>58.743749982943449</v>
      </c>
      <c r="V26" s="246">
        <v>67.989663778999002</v>
      </c>
      <c r="W26" s="246">
        <v>77.223238426196318</v>
      </c>
      <c r="X26" s="247">
        <v>86.452389809326363</v>
      </c>
      <c r="Y26" s="246">
        <v>95.672714057156412</v>
      </c>
      <c r="Z26" s="246">
        <v>104.8889966447444</v>
      </c>
      <c r="AA26" s="246">
        <v>114.0961834358646</v>
      </c>
      <c r="AB26" s="246">
        <v>123.30279851091116</v>
      </c>
    </row>
    <row r="27" spans="4:28" x14ac:dyDescent="0.25">
      <c r="D27" s="301"/>
      <c r="E27" s="244"/>
      <c r="F27" s="245">
        <v>0.95</v>
      </c>
      <c r="G27" s="258">
        <v>0.32817325173856982</v>
      </c>
      <c r="H27" s="258">
        <v>0.35014611902380421</v>
      </c>
      <c r="I27" s="258">
        <v>0.3716511081150462</v>
      </c>
      <c r="J27" s="258">
        <v>0.39276242884003909</v>
      </c>
      <c r="K27" s="263">
        <v>0.41353723234596851</v>
      </c>
      <c r="L27" s="258">
        <v>0.43400376787050288</v>
      </c>
      <c r="M27" s="258">
        <v>0.454205736033235</v>
      </c>
      <c r="N27" s="258">
        <v>0.47417592005710363</v>
      </c>
      <c r="O27" s="258">
        <v>0.49394495754853174</v>
      </c>
      <c r="P27" s="236"/>
      <c r="Q27" s="301"/>
      <c r="R27" s="244"/>
      <c r="S27" s="245">
        <v>0.95</v>
      </c>
      <c r="T27" s="246">
        <v>26.499885956489734</v>
      </c>
      <c r="U27" s="246">
        <v>34.361157575589253</v>
      </c>
      <c r="V27" s="246">
        <v>42.206870892374148</v>
      </c>
      <c r="W27" s="246">
        <v>50.041701660336955</v>
      </c>
      <c r="X27" s="247">
        <v>57.868381850129573</v>
      </c>
      <c r="Y27" s="246">
        <v>65.6854416514077</v>
      </c>
      <c r="Z27" s="246">
        <v>73.49547910386822</v>
      </c>
      <c r="AA27" s="246">
        <v>81.299777181775099</v>
      </c>
      <c r="AB27" s="246">
        <v>89.099953838190714</v>
      </c>
    </row>
    <row r="28" spans="4:28" x14ac:dyDescent="0.25">
      <c r="D28" s="301"/>
      <c r="E28" s="244"/>
      <c r="F28" s="259">
        <v>1</v>
      </c>
      <c r="G28" s="263">
        <v>0.26018553303572189</v>
      </c>
      <c r="H28" s="263">
        <v>0.27936097195552678</v>
      </c>
      <c r="I28" s="263">
        <v>0.2980236242266634</v>
      </c>
      <c r="J28" s="263">
        <v>0.31622136594670525</v>
      </c>
      <c r="K28" s="263">
        <v>0.33403192066430787</v>
      </c>
      <c r="L28" s="263">
        <v>0.35148503248823793</v>
      </c>
      <c r="M28" s="263">
        <v>0.36862836038013036</v>
      </c>
      <c r="N28" s="263">
        <v>0.38547656512550921</v>
      </c>
      <c r="O28" s="263">
        <v>0.40208852710665299</v>
      </c>
      <c r="P28" s="236"/>
      <c r="Q28" s="301"/>
      <c r="R28" s="244"/>
      <c r="S28" s="245">
        <v>1</v>
      </c>
      <c r="T28" s="247">
        <v>3.3630767544955704</v>
      </c>
      <c r="U28" s="247">
        <v>9.8292739149679189</v>
      </c>
      <c r="V28" s="247">
        <v>16.283454162544714</v>
      </c>
      <c r="W28" s="247">
        <v>22.721877659860429</v>
      </c>
      <c r="X28" s="247">
        <v>29.152801201247136</v>
      </c>
      <c r="Y28" s="247">
        <v>35.572461075245144</v>
      </c>
      <c r="Z28" s="247">
        <v>41.985179388653798</v>
      </c>
      <c r="AA28" s="247">
        <v>48.386728202777292</v>
      </c>
      <c r="AB28" s="247">
        <v>54.785684682023394</v>
      </c>
    </row>
    <row r="29" spans="4:28" x14ac:dyDescent="0.25">
      <c r="D29" s="301"/>
      <c r="E29" s="244"/>
      <c r="F29" s="245">
        <v>1.05</v>
      </c>
      <c r="G29" s="258">
        <v>0.18692396967860869</v>
      </c>
      <c r="H29" s="258">
        <v>0.20367324270172849</v>
      </c>
      <c r="I29" s="258">
        <v>0.21982917549992242</v>
      </c>
      <c r="J29" s="258">
        <v>0.23546507031097796</v>
      </c>
      <c r="K29" s="263">
        <v>0.2506401610751372</v>
      </c>
      <c r="L29" s="258">
        <v>0.26540966980480718</v>
      </c>
      <c r="M29" s="258">
        <v>0.2798221623439594</v>
      </c>
      <c r="N29" s="258">
        <v>0.29390815600362652</v>
      </c>
      <c r="O29" s="258">
        <v>0.3077024718688981</v>
      </c>
      <c r="P29" s="236"/>
      <c r="Q29" s="301"/>
      <c r="R29" s="244"/>
      <c r="S29" s="245">
        <v>1.05</v>
      </c>
      <c r="T29" s="246">
        <v>-20.041378540251181</v>
      </c>
      <c r="U29" s="246">
        <v>-14.94917253395055</v>
      </c>
      <c r="V29" s="246">
        <v>-9.8775495785039951</v>
      </c>
      <c r="W29" s="246">
        <v>-4.8234654492272062</v>
      </c>
      <c r="X29" s="247">
        <v>0.21516296821651421</v>
      </c>
      <c r="Y29" s="246">
        <v>5.2417867232183442</v>
      </c>
      <c r="Z29" s="246">
        <v>10.259608299887285</v>
      </c>
      <c r="AA29" s="246">
        <v>15.267961908994671</v>
      </c>
      <c r="AB29" s="246">
        <v>20.268876141693084</v>
      </c>
    </row>
    <row r="30" spans="4:28" x14ac:dyDescent="0.25">
      <c r="D30" s="301"/>
      <c r="E30" s="244"/>
      <c r="F30" s="245">
        <v>1.1000000000000001</v>
      </c>
      <c r="G30" s="258">
        <v>0.10319269682618715</v>
      </c>
      <c r="H30" s="258">
        <v>0.11800547253788651</v>
      </c>
      <c r="I30" s="258">
        <v>0.13213172364816095</v>
      </c>
      <c r="J30" s="258">
        <v>0.14564865084456913</v>
      </c>
      <c r="K30" s="263">
        <v>0.15863084518669224</v>
      </c>
      <c r="L30" s="258">
        <v>0.17115809534711968</v>
      </c>
      <c r="M30" s="258">
        <v>0.18327159026023043</v>
      </c>
      <c r="N30" s="258">
        <v>0.19500563948758587</v>
      </c>
      <c r="O30" s="258">
        <v>0.20641439144042084</v>
      </c>
      <c r="P30" s="236"/>
      <c r="Q30" s="301"/>
      <c r="R30" s="244"/>
      <c r="S30" s="245">
        <v>1.1000000000000001</v>
      </c>
      <c r="T30" s="246">
        <v>-44.107488981516568</v>
      </c>
      <c r="U30" s="246">
        <v>-40.312490791196559</v>
      </c>
      <c r="V30" s="246">
        <v>-36.56802229807559</v>
      </c>
      <c r="W30" s="246">
        <v>-32.86595351558644</v>
      </c>
      <c r="X30" s="247">
        <v>-29.193180788959026</v>
      </c>
      <c r="Y30" s="246">
        <v>-25.535714084976558</v>
      </c>
      <c r="Z30" s="246">
        <v>-21.893914157143243</v>
      </c>
      <c r="AA30" s="246">
        <v>-18.268190294262798</v>
      </c>
      <c r="AB30" s="246">
        <v>-14.649715015343087</v>
      </c>
    </row>
    <row r="31" spans="4:28" x14ac:dyDescent="0.25">
      <c r="D31" s="301"/>
      <c r="E31" s="244"/>
      <c r="F31" s="245">
        <v>1.1499999999999999</v>
      </c>
      <c r="G31" s="258">
        <v>-2.9839605491059906E-3</v>
      </c>
      <c r="H31" s="258">
        <v>1.3207454587939038E-2</v>
      </c>
      <c r="I31" s="258">
        <v>2.7434284846479473E-2</v>
      </c>
      <c r="J31" s="258">
        <v>3.436801867873851E-2</v>
      </c>
      <c r="K31" s="263">
        <v>4.5790107675817149E-2</v>
      </c>
      <c r="L31" s="258">
        <v>5.6715227245008215E-2</v>
      </c>
      <c r="M31" s="258">
        <v>6.7177890939561724E-2</v>
      </c>
      <c r="N31" s="258">
        <v>7.7209450354974063E-2</v>
      </c>
      <c r="O31" s="258">
        <v>8.6851572046388048E-2</v>
      </c>
      <c r="P31" s="236"/>
      <c r="Q31" s="301"/>
      <c r="R31" s="244"/>
      <c r="S31" s="245">
        <v>1.1499999999999999</v>
      </c>
      <c r="T31" s="246">
        <v>-70.881275240487824</v>
      </c>
      <c r="U31" s="246">
        <v>-67.962857736828951</v>
      </c>
      <c r="V31" s="246">
        <v>-65.140880040154755</v>
      </c>
      <c r="W31" s="246">
        <v>-63.011448208812595</v>
      </c>
      <c r="X31" s="247">
        <v>-60.478534931102907</v>
      </c>
      <c r="Y31" s="246">
        <v>-58.000367974054193</v>
      </c>
      <c r="Z31" s="246">
        <v>-55.571574899904711</v>
      </c>
      <c r="AA31" s="246">
        <v>-53.189459005292093</v>
      </c>
      <c r="AB31" s="246">
        <v>-50.844096442435223</v>
      </c>
    </row>
    <row r="32" spans="4:28" x14ac:dyDescent="0.25">
      <c r="D32" s="301"/>
      <c r="E32" s="244"/>
      <c r="F32" s="245">
        <v>1.2</v>
      </c>
      <c r="G32" s="258">
        <v>-0.35592369857230433</v>
      </c>
      <c r="H32" s="258">
        <v>-0.28027371797468592</v>
      </c>
      <c r="I32" s="258">
        <v>-0.23514963023821256</v>
      </c>
      <c r="J32" s="258">
        <v>-0.20245758774409528</v>
      </c>
      <c r="K32" s="263">
        <v>-0.17657798825772908</v>
      </c>
      <c r="L32" s="258">
        <v>-0.15503167210869206</v>
      </c>
      <c r="M32" s="258">
        <v>-0.13648551252919705</v>
      </c>
      <c r="N32" s="258">
        <v>-0.12015669974985344</v>
      </c>
      <c r="O32" s="258">
        <v>-0.10552629055864171</v>
      </c>
      <c r="P32" s="236"/>
      <c r="Q32" s="301"/>
      <c r="R32" s="244"/>
      <c r="S32" s="245">
        <v>1.2</v>
      </c>
      <c r="T32" s="246">
        <v>-102.69550182384161</v>
      </c>
      <c r="U32" s="246">
        <v>-101.57567551103381</v>
      </c>
      <c r="V32" s="246">
        <v>-100.45201715164809</v>
      </c>
      <c r="W32" s="246">
        <v>-99.331536454487392</v>
      </c>
      <c r="X32" s="247">
        <v>-98.207878095103908</v>
      </c>
      <c r="Y32" s="246">
        <v>-97.088051782297597</v>
      </c>
      <c r="Z32" s="246">
        <v>-95.964393422913844</v>
      </c>
      <c r="AA32" s="246">
        <v>-94.843912725750855</v>
      </c>
      <c r="AB32" s="246">
        <v>-93.720254366365367</v>
      </c>
    </row>
    <row r="33" spans="4:28" x14ac:dyDescent="0.25">
      <c r="D33" s="235"/>
      <c r="E33" s="235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5"/>
      <c r="R33" s="235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</row>
    <row r="34" spans="4:28" x14ac:dyDescent="0.25">
      <c r="D34" s="235"/>
      <c r="E34" s="235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5"/>
      <c r="R34" s="235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</row>
    <row r="35" spans="4:28" x14ac:dyDescent="0.25">
      <c r="D35" s="237"/>
      <c r="E35" s="238"/>
      <c r="F35" s="239"/>
      <c r="G35" s="297" t="s">
        <v>70</v>
      </c>
      <c r="H35" s="297"/>
      <c r="I35" s="297"/>
      <c r="J35" s="297"/>
      <c r="K35" s="297"/>
      <c r="L35" s="297"/>
      <c r="M35" s="297"/>
      <c r="N35" s="297"/>
      <c r="O35" s="298"/>
      <c r="P35" s="236"/>
      <c r="Q35" s="237"/>
      <c r="R35" s="238"/>
      <c r="S35" s="239"/>
      <c r="T35" s="297" t="s">
        <v>70</v>
      </c>
      <c r="U35" s="297"/>
      <c r="V35" s="297"/>
      <c r="W35" s="297"/>
      <c r="X35" s="297"/>
      <c r="Y35" s="297"/>
      <c r="Z35" s="297"/>
      <c r="AA35" s="297"/>
      <c r="AB35" s="298"/>
    </row>
    <row r="36" spans="4:28" x14ac:dyDescent="0.25">
      <c r="D36" s="299" t="s">
        <v>198</v>
      </c>
      <c r="E36" s="300"/>
      <c r="F36" s="240">
        <v>0.25</v>
      </c>
      <c r="G36" s="241"/>
      <c r="H36" s="241"/>
      <c r="I36" s="241"/>
      <c r="J36" s="241"/>
      <c r="K36" s="241"/>
      <c r="L36" s="241"/>
      <c r="M36" s="241"/>
      <c r="N36" s="241"/>
      <c r="O36" s="241"/>
      <c r="P36" s="236"/>
      <c r="Q36" s="299" t="s">
        <v>199</v>
      </c>
      <c r="R36" s="300"/>
      <c r="S36" s="242">
        <v>0</v>
      </c>
      <c r="T36" s="241"/>
      <c r="U36" s="241"/>
      <c r="V36" s="241"/>
      <c r="W36" s="241"/>
      <c r="X36" s="241"/>
      <c r="Y36" s="241"/>
      <c r="Z36" s="241"/>
      <c r="AA36" s="241"/>
      <c r="AB36" s="241"/>
    </row>
    <row r="37" spans="4:28" x14ac:dyDescent="0.25">
      <c r="D37" s="299" t="s">
        <v>200</v>
      </c>
      <c r="E37" s="300"/>
      <c r="F37" s="245">
        <v>0.33403192066430787</v>
      </c>
      <c r="G37" s="243">
        <v>0.8</v>
      </c>
      <c r="H37" s="243">
        <v>0.85</v>
      </c>
      <c r="I37" s="243">
        <v>0.9</v>
      </c>
      <c r="J37" s="243">
        <v>0.95</v>
      </c>
      <c r="K37" s="260">
        <v>1</v>
      </c>
      <c r="L37" s="243">
        <v>1.05</v>
      </c>
      <c r="M37" s="243">
        <v>1.1000000000000001</v>
      </c>
      <c r="N37" s="243">
        <v>1.1499999999999999</v>
      </c>
      <c r="O37" s="243">
        <v>1.2</v>
      </c>
      <c r="P37" s="236"/>
      <c r="Q37" s="299" t="s">
        <v>201</v>
      </c>
      <c r="R37" s="300"/>
      <c r="S37" s="242">
        <v>29.152801201247136</v>
      </c>
      <c r="T37" s="243">
        <v>0.8</v>
      </c>
      <c r="U37" s="243">
        <v>0.85</v>
      </c>
      <c r="V37" s="243">
        <v>0.9</v>
      </c>
      <c r="W37" s="243">
        <v>0.95</v>
      </c>
      <c r="X37" s="260">
        <v>1</v>
      </c>
      <c r="Y37" s="243">
        <v>1.05</v>
      </c>
      <c r="Z37" s="243">
        <v>1.1000000000000001</v>
      </c>
      <c r="AA37" s="243">
        <v>1.1499999999999999</v>
      </c>
      <c r="AB37" s="243">
        <v>1.2</v>
      </c>
    </row>
    <row r="38" spans="4:28" x14ac:dyDescent="0.25">
      <c r="D38" s="301" t="s">
        <v>71</v>
      </c>
      <c r="E38" s="244"/>
      <c r="F38" s="245">
        <v>0.8</v>
      </c>
      <c r="G38" s="258">
        <v>0.244856255744758</v>
      </c>
      <c r="H38" s="258">
        <v>0.35139096234241873</v>
      </c>
      <c r="I38" s="258">
        <v>0.45153282557107755</v>
      </c>
      <c r="J38" s="258">
        <v>0.54931067678202372</v>
      </c>
      <c r="K38" s="263">
        <v>0.64651511054477862</v>
      </c>
      <c r="L38" s="258">
        <v>0.74391892636974122</v>
      </c>
      <c r="M38" s="258">
        <v>0.84182305829450121</v>
      </c>
      <c r="N38" s="258">
        <v>0.94030210747198129</v>
      </c>
      <c r="O38" s="258">
        <v>1.0393806286753686</v>
      </c>
      <c r="P38" s="236"/>
      <c r="Q38" s="301" t="s">
        <v>71</v>
      </c>
      <c r="R38" s="244"/>
      <c r="S38" s="245">
        <v>0.8</v>
      </c>
      <c r="T38" s="246">
        <v>-1.6961162277501858</v>
      </c>
      <c r="U38" s="246">
        <v>34.929633383870481</v>
      </c>
      <c r="V38" s="246">
        <v>71.227651921631249</v>
      </c>
      <c r="W38" s="246">
        <v>107.36644312402362</v>
      </c>
      <c r="X38" s="264">
        <v>143.41536463179526</v>
      </c>
      <c r="Y38" s="246">
        <v>179.40526721239573</v>
      </c>
      <c r="Z38" s="246">
        <v>215.35450572439743</v>
      </c>
      <c r="AA38" s="246">
        <v>251.27525656448043</v>
      </c>
      <c r="AB38" s="246">
        <v>287.17712313167908</v>
      </c>
    </row>
    <row r="39" spans="4:28" x14ac:dyDescent="0.25">
      <c r="D39" s="301"/>
      <c r="E39" s="244"/>
      <c r="F39" s="245">
        <v>0.85</v>
      </c>
      <c r="G39" s="258">
        <v>0.15028535246029362</v>
      </c>
      <c r="H39" s="258">
        <v>0.26808077091192817</v>
      </c>
      <c r="I39" s="258">
        <v>0.37242747745801985</v>
      </c>
      <c r="J39" s="258">
        <v>0.47155483362520445</v>
      </c>
      <c r="K39" s="263">
        <v>0.56883749802699213</v>
      </c>
      <c r="L39" s="258">
        <v>0.66576173897821289</v>
      </c>
      <c r="M39" s="258">
        <v>0.76299646540509403</v>
      </c>
      <c r="N39" s="258">
        <v>0.86076097437986077</v>
      </c>
      <c r="O39" s="258">
        <v>0.95912160419258341</v>
      </c>
      <c r="P39" s="236"/>
      <c r="Q39" s="301"/>
      <c r="R39" s="244"/>
      <c r="S39" s="245">
        <v>0.85</v>
      </c>
      <c r="T39" s="246">
        <v>-31.166916961006162</v>
      </c>
      <c r="U39" s="246">
        <v>6.0494693778092907</v>
      </c>
      <c r="V39" s="246">
        <v>42.585869019868674</v>
      </c>
      <c r="W39" s="246">
        <v>78.842454510255038</v>
      </c>
      <c r="X39" s="264">
        <v>114.960247178972</v>
      </c>
      <c r="Y39" s="246">
        <v>150.99488634990729</v>
      </c>
      <c r="Z39" s="246">
        <v>186.97636556596828</v>
      </c>
      <c r="AA39" s="246">
        <v>222.91941877974119</v>
      </c>
      <c r="AB39" s="246">
        <v>258.83644067688357</v>
      </c>
    </row>
    <row r="40" spans="4:28" x14ac:dyDescent="0.25">
      <c r="D40" s="301"/>
      <c r="E40" s="244"/>
      <c r="F40" s="245">
        <v>0.9</v>
      </c>
      <c r="G40" s="258">
        <v>3.3664170026401985E-2</v>
      </c>
      <c r="H40" s="258">
        <v>0.17723094679966467</v>
      </c>
      <c r="I40" s="258">
        <v>0.29061678732420648</v>
      </c>
      <c r="J40" s="258">
        <v>0.39312654471987396</v>
      </c>
      <c r="K40" s="263">
        <v>0.4913910939455719</v>
      </c>
      <c r="L40" s="258">
        <v>0.5882322154569628</v>
      </c>
      <c r="M40" s="258">
        <v>0.68492315974786822</v>
      </c>
      <c r="N40" s="258">
        <v>0.78198878627229784</v>
      </c>
      <c r="O40" s="258">
        <v>0.87963894604576254</v>
      </c>
      <c r="P40" s="236"/>
      <c r="Q40" s="301"/>
      <c r="R40" s="244"/>
      <c r="S40" s="245">
        <v>0.9</v>
      </c>
      <c r="T40" s="246">
        <v>-62.838224964062611</v>
      </c>
      <c r="U40" s="246">
        <v>-23.23305042609994</v>
      </c>
      <c r="V40" s="246">
        <v>13.770159668403229</v>
      </c>
      <c r="W40" s="246">
        <v>50.231204123587013</v>
      </c>
      <c r="X40" s="264">
        <v>86.452389809326363</v>
      </c>
      <c r="Y40" s="246">
        <v>122.54975118153779</v>
      </c>
      <c r="Z40" s="246">
        <v>158.57299124020085</v>
      </c>
      <c r="AA40" s="246">
        <v>194.54556751022093</v>
      </c>
      <c r="AB40" s="246">
        <v>230.4841669819406</v>
      </c>
    </row>
    <row r="41" spans="4:28" x14ac:dyDescent="0.25">
      <c r="D41" s="301"/>
      <c r="E41" s="244"/>
      <c r="F41" s="245">
        <v>0.95</v>
      </c>
      <c r="G41" s="258">
        <v>-0.26514946619097379</v>
      </c>
      <c r="H41" s="258">
        <v>6.8436352638354236E-2</v>
      </c>
      <c r="I41" s="258">
        <v>0.20277383453211462</v>
      </c>
      <c r="J41" s="258">
        <v>0.31257294791999435</v>
      </c>
      <c r="K41" s="263">
        <v>0.41353723234596851</v>
      </c>
      <c r="L41" s="258">
        <v>0.51106774763104457</v>
      </c>
      <c r="M41" s="258">
        <v>0.60753130839072211</v>
      </c>
      <c r="N41" s="258">
        <v>0.70401873474755128</v>
      </c>
      <c r="O41" s="258">
        <v>0.80092669273274342</v>
      </c>
      <c r="P41" s="236"/>
      <c r="Q41" s="301"/>
      <c r="R41" s="244"/>
      <c r="S41" s="245">
        <v>0.95</v>
      </c>
      <c r="T41" s="246">
        <v>-101.5820653466785</v>
      </c>
      <c r="U41" s="246">
        <v>-53.936071659043321</v>
      </c>
      <c r="V41" s="246">
        <v>-15.366412147155742</v>
      </c>
      <c r="W41" s="246">
        <v>21.470505629242396</v>
      </c>
      <c r="X41" s="264">
        <v>57.868381850129573</v>
      </c>
      <c r="Y41" s="246">
        <v>94.059076179750889</v>
      </c>
      <c r="Z41" s="246">
        <v>130.13854484406912</v>
      </c>
      <c r="AA41" s="246">
        <v>166.15131318390098</v>
      </c>
      <c r="AB41" s="246">
        <v>202.11529537316363</v>
      </c>
    </row>
    <row r="42" spans="4:28" x14ac:dyDescent="0.25">
      <c r="D42" s="301"/>
      <c r="E42" s="244"/>
      <c r="F42" s="245">
        <v>1</v>
      </c>
      <c r="G42" s="263" t="s">
        <v>235</v>
      </c>
      <c r="H42" s="263">
        <v>-0.10737755165838858</v>
      </c>
      <c r="I42" s="263">
        <v>0.10107547192224264</v>
      </c>
      <c r="J42" s="263">
        <v>0.22717432960194794</v>
      </c>
      <c r="K42" s="263">
        <v>0.33403192066430787</v>
      </c>
      <c r="L42" s="263">
        <v>0.43368117952968621</v>
      </c>
      <c r="M42" s="263">
        <v>0.53057418162296477</v>
      </c>
      <c r="N42" s="263">
        <v>0.62671378655593912</v>
      </c>
      <c r="O42" s="263">
        <v>0.72299805591550825</v>
      </c>
      <c r="P42" s="236"/>
      <c r="Q42" s="301"/>
      <c r="R42" s="244"/>
      <c r="S42" s="259">
        <v>1</v>
      </c>
      <c r="T42" s="264">
        <v>-143.16922351557679</v>
      </c>
      <c r="U42" s="264">
        <v>-90.339976564361706</v>
      </c>
      <c r="V42" s="264">
        <v>-45.40095199189404</v>
      </c>
      <c r="W42" s="264">
        <v>-7.5546181032376136</v>
      </c>
      <c r="X42" s="264">
        <v>29.152801201247136</v>
      </c>
      <c r="Y42" s="264">
        <v>65.495921440068585</v>
      </c>
      <c r="Z42" s="264">
        <v>101.65902108828752</v>
      </c>
      <c r="AA42" s="264">
        <v>137.72323444674214</v>
      </c>
      <c r="AB42" s="264">
        <v>173.7247977890581</v>
      </c>
    </row>
    <row r="43" spans="4:28" x14ac:dyDescent="0.25">
      <c r="D43" s="301"/>
      <c r="E43" s="244"/>
      <c r="F43" s="245">
        <v>1.05</v>
      </c>
      <c r="G43" s="258" t="s">
        <v>235</v>
      </c>
      <c r="H43" s="258" t="s">
        <v>235</v>
      </c>
      <c r="I43" s="258">
        <v>-2.8867559876345594E-2</v>
      </c>
      <c r="J43" s="258">
        <v>0.13092745789908933</v>
      </c>
      <c r="K43" s="263">
        <v>0.2506401610751372</v>
      </c>
      <c r="L43" s="258">
        <v>0.35507334178729577</v>
      </c>
      <c r="M43" s="258">
        <v>0.45359673330893679</v>
      </c>
      <c r="N43" s="258">
        <v>0.54994534348344115</v>
      </c>
      <c r="O43" s="258">
        <v>0.64580558203423033</v>
      </c>
      <c r="P43" s="236"/>
      <c r="Q43" s="301"/>
      <c r="R43" s="244"/>
      <c r="S43" s="245">
        <v>1.05</v>
      </c>
      <c r="T43" s="246">
        <v>-184.75638168447338</v>
      </c>
      <c r="U43" s="246">
        <v>-131.92713473325853</v>
      </c>
      <c r="V43" s="246">
        <v>-79.101719828620219</v>
      </c>
      <c r="W43" s="246">
        <v>-37.195718277873503</v>
      </c>
      <c r="X43" s="264">
        <v>0.21516296821651421</v>
      </c>
      <c r="Y43" s="246">
        <v>36.821980007606889</v>
      </c>
      <c r="Z43" s="246">
        <v>73.116418521620758</v>
      </c>
      <c r="AA43" s="246">
        <v>109.25574881127086</v>
      </c>
      <c r="AB43" s="246">
        <v>145.3062833523432</v>
      </c>
    </row>
    <row r="44" spans="4:28" x14ac:dyDescent="0.25">
      <c r="D44" s="301"/>
      <c r="E44" s="244"/>
      <c r="F44" s="245">
        <v>1.1000000000000001</v>
      </c>
      <c r="G44" s="258" t="s">
        <v>235</v>
      </c>
      <c r="H44" s="258" t="s">
        <v>235</v>
      </c>
      <c r="I44" s="258" t="s">
        <v>235</v>
      </c>
      <c r="J44" s="258">
        <v>1.0900878319922036E-2</v>
      </c>
      <c r="K44" s="263">
        <v>0.15863084518669224</v>
      </c>
      <c r="L44" s="258">
        <v>0.27333757199592945</v>
      </c>
      <c r="M44" s="258">
        <v>0.37574145720805063</v>
      </c>
      <c r="N44" s="258">
        <v>0.47331221920983735</v>
      </c>
      <c r="O44" s="258">
        <v>0.56919394530552592</v>
      </c>
      <c r="P44" s="236"/>
      <c r="Q44" s="301"/>
      <c r="R44" s="244"/>
      <c r="S44" s="245">
        <v>1.1000000000000001</v>
      </c>
      <c r="T44" s="246">
        <v>-226.34353985337046</v>
      </c>
      <c r="U44" s="246">
        <v>-173.51812494873266</v>
      </c>
      <c r="V44" s="246">
        <v>-120.68887799751721</v>
      </c>
      <c r="W44" s="246">
        <v>-69.551277811131911</v>
      </c>
      <c r="X44" s="264">
        <v>-29.193180788959026</v>
      </c>
      <c r="Y44" s="246">
        <v>7.9541440105063117</v>
      </c>
      <c r="Z44" s="246">
        <v>44.477129506462141</v>
      </c>
      <c r="AA44" s="246">
        <v>80.731148894503534</v>
      </c>
      <c r="AB44" s="246">
        <v>116.84955286621846</v>
      </c>
    </row>
    <row r="45" spans="4:28" x14ac:dyDescent="0.25">
      <c r="D45" s="301"/>
      <c r="E45" s="244"/>
      <c r="F45" s="245">
        <v>1.1499999999999999</v>
      </c>
      <c r="G45" s="258" t="s">
        <v>235</v>
      </c>
      <c r="H45" s="258" t="s">
        <v>235</v>
      </c>
      <c r="I45" s="258" t="s">
        <v>235</v>
      </c>
      <c r="J45" s="258" t="s">
        <v>235</v>
      </c>
      <c r="K45" s="263">
        <v>4.5790107675817149E-2</v>
      </c>
      <c r="L45" s="258">
        <v>0.18472070672927687</v>
      </c>
      <c r="M45" s="258">
        <v>0.29539847085340876</v>
      </c>
      <c r="N45" s="258">
        <v>0.39609396437194921</v>
      </c>
      <c r="O45" s="258">
        <v>0.49285454017801178</v>
      </c>
      <c r="P45" s="236"/>
      <c r="Q45" s="301"/>
      <c r="R45" s="244"/>
      <c r="S45" s="245">
        <v>1.1499999999999999</v>
      </c>
      <c r="T45" s="246">
        <v>-267.93387568449145</v>
      </c>
      <c r="U45" s="246">
        <v>-215.10462873327643</v>
      </c>
      <c r="V45" s="246">
        <v>-162.275381782061</v>
      </c>
      <c r="W45" s="246">
        <v>-109.44996687742298</v>
      </c>
      <c r="X45" s="264">
        <v>-60.478534931102907</v>
      </c>
      <c r="Y45" s="246">
        <v>-21.282739377663837</v>
      </c>
      <c r="Z45" s="246">
        <v>15.670472004665243</v>
      </c>
      <c r="AA45" s="246">
        <v>52.122257217581968</v>
      </c>
      <c r="AB45" s="246">
        <v>88.341722992346817</v>
      </c>
    </row>
    <row r="46" spans="4:28" x14ac:dyDescent="0.25">
      <c r="D46" s="301"/>
      <c r="E46" s="244"/>
      <c r="F46" s="245">
        <v>1.2</v>
      </c>
      <c r="G46" s="258" t="s">
        <v>235</v>
      </c>
      <c r="H46" s="258" t="s">
        <v>235</v>
      </c>
      <c r="I46" s="258" t="s">
        <v>235</v>
      </c>
      <c r="J46" s="258" t="s">
        <v>235</v>
      </c>
      <c r="K46" s="263">
        <v>-0.17657798825772908</v>
      </c>
      <c r="L46" s="258">
        <v>8.0095722752114629E-2</v>
      </c>
      <c r="M46" s="258">
        <v>0.20952651246721876</v>
      </c>
      <c r="N46" s="258">
        <v>0.31691696532402536</v>
      </c>
      <c r="O46" s="258">
        <v>0.41616792830408889</v>
      </c>
      <c r="P46" s="236"/>
      <c r="Q46" s="301"/>
      <c r="R46" s="244"/>
      <c r="S46" s="245">
        <v>1.2</v>
      </c>
      <c r="T46" s="246">
        <v>-309.52103385338745</v>
      </c>
      <c r="U46" s="246">
        <v>-256.69178690217251</v>
      </c>
      <c r="V46" s="246">
        <v>-203.86637199753412</v>
      </c>
      <c r="W46" s="246">
        <v>-151.03712504631895</v>
      </c>
      <c r="X46" s="264">
        <v>-98.207878095103908</v>
      </c>
      <c r="Y46" s="246">
        <v>-51.677335848329264</v>
      </c>
      <c r="Z46" s="246">
        <v>-13.436203271657625</v>
      </c>
      <c r="AA46" s="246">
        <v>23.366906101448208</v>
      </c>
      <c r="AB46" s="246">
        <v>59.758023996815353</v>
      </c>
    </row>
    <row r="47" spans="4:28" x14ac:dyDescent="0.25">
      <c r="D47" s="235"/>
      <c r="E47" s="235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5"/>
      <c r="R47" s="235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</row>
    <row r="48" spans="4:28" x14ac:dyDescent="0.25">
      <c r="D48" s="235"/>
      <c r="E48" s="235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5"/>
      <c r="R48" s="235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</row>
    <row r="49" spans="4:28" ht="15.75" x14ac:dyDescent="0.25">
      <c r="D49" s="234" t="s">
        <v>203</v>
      </c>
      <c r="E49" s="235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5"/>
      <c r="R49" s="235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</row>
    <row r="50" spans="4:28" x14ac:dyDescent="0.25">
      <c r="D50" s="237"/>
      <c r="E50" s="238"/>
      <c r="F50" s="239"/>
      <c r="G50" s="297" t="s">
        <v>204</v>
      </c>
      <c r="H50" s="297"/>
      <c r="I50" s="297"/>
      <c r="J50" s="297"/>
      <c r="K50" s="297"/>
      <c r="L50" s="297"/>
      <c r="M50" s="297"/>
      <c r="N50" s="297"/>
      <c r="O50" s="298"/>
      <c r="P50" s="236"/>
      <c r="Q50" s="237"/>
      <c r="R50" s="238"/>
      <c r="S50" s="239"/>
      <c r="T50" s="297" t="s">
        <v>204</v>
      </c>
      <c r="U50" s="297"/>
      <c r="V50" s="297"/>
      <c r="W50" s="297"/>
      <c r="X50" s="297"/>
      <c r="Y50" s="297"/>
      <c r="Z50" s="297"/>
      <c r="AA50" s="297"/>
      <c r="AB50" s="298"/>
    </row>
    <row r="51" spans="4:28" x14ac:dyDescent="0.25">
      <c r="D51" s="299" t="s">
        <v>198</v>
      </c>
      <c r="E51" s="300"/>
      <c r="F51" s="245">
        <v>0.25</v>
      </c>
      <c r="G51" s="241"/>
      <c r="H51" s="241"/>
      <c r="I51" s="241"/>
      <c r="J51" s="241"/>
      <c r="K51" s="241"/>
      <c r="L51" s="241"/>
      <c r="M51" s="241"/>
      <c r="N51" s="241"/>
      <c r="O51" s="241"/>
      <c r="P51" s="236"/>
      <c r="Q51" s="299" t="s">
        <v>199</v>
      </c>
      <c r="R51" s="300"/>
      <c r="S51" s="242">
        <v>0</v>
      </c>
      <c r="T51" s="241"/>
      <c r="U51" s="241"/>
      <c r="V51" s="241"/>
      <c r="W51" s="241"/>
      <c r="X51" s="241"/>
      <c r="Y51" s="241"/>
      <c r="Z51" s="241"/>
      <c r="AA51" s="241"/>
      <c r="AB51" s="241"/>
    </row>
    <row r="52" spans="4:28" x14ac:dyDescent="0.25">
      <c r="D52" s="299" t="s">
        <v>200</v>
      </c>
      <c r="E52" s="300"/>
      <c r="F52" s="245">
        <v>0.33403192066430787</v>
      </c>
      <c r="G52" s="243">
        <v>0.8</v>
      </c>
      <c r="H52" s="243">
        <v>0.85</v>
      </c>
      <c r="I52" s="243">
        <v>0.9</v>
      </c>
      <c r="J52" s="243">
        <v>0.95</v>
      </c>
      <c r="K52" s="243">
        <v>1</v>
      </c>
      <c r="L52" s="243">
        <v>1.05</v>
      </c>
      <c r="M52" s="243">
        <v>1.1000000000000001</v>
      </c>
      <c r="N52" s="243">
        <v>1.1499999999999999</v>
      </c>
      <c r="O52" s="243">
        <v>1.2</v>
      </c>
      <c r="P52" s="236"/>
      <c r="Q52" s="299" t="s">
        <v>201</v>
      </c>
      <c r="R52" s="300"/>
      <c r="S52" s="242">
        <v>29.152801201247136</v>
      </c>
      <c r="T52" s="243">
        <v>0.8</v>
      </c>
      <c r="U52" s="243">
        <v>0.85</v>
      </c>
      <c r="V52" s="243">
        <v>0.9</v>
      </c>
      <c r="W52" s="243">
        <v>0.95</v>
      </c>
      <c r="X52" s="243">
        <v>1</v>
      </c>
      <c r="Y52" s="243">
        <v>1.05</v>
      </c>
      <c r="Z52" s="243">
        <v>1.1000000000000001</v>
      </c>
      <c r="AA52" s="243">
        <v>1.1499999999999999</v>
      </c>
      <c r="AB52" s="243">
        <v>1.2</v>
      </c>
    </row>
    <row r="53" spans="4:28" x14ac:dyDescent="0.25">
      <c r="D53" s="302"/>
      <c r="E53" s="303"/>
      <c r="F53" s="248">
        <v>0.33403192066430787</v>
      </c>
      <c r="G53" s="258">
        <v>0.34250983155181181</v>
      </c>
      <c r="H53" s="258">
        <v>0.34039489809733503</v>
      </c>
      <c r="I53" s="258">
        <v>0.33828359260031737</v>
      </c>
      <c r="J53" s="258">
        <v>0.33615664375870624</v>
      </c>
      <c r="K53" s="258">
        <v>0.33403192066430787</v>
      </c>
      <c r="L53" s="258">
        <v>0.33190938156128813</v>
      </c>
      <c r="M53" s="258">
        <v>0.32979389995718433</v>
      </c>
      <c r="N53" s="258">
        <v>0.32768735407127791</v>
      </c>
      <c r="O53" s="258">
        <v>0.32558739186937413</v>
      </c>
      <c r="P53" s="236"/>
      <c r="Q53" s="302"/>
      <c r="R53" s="303"/>
      <c r="S53" s="249">
        <v>29.152801201247136</v>
      </c>
      <c r="T53" s="246">
        <v>31.215976420547534</v>
      </c>
      <c r="U53" s="246">
        <v>30.712265550819012</v>
      </c>
      <c r="V53" s="246">
        <v>30.202352282150663</v>
      </c>
      <c r="W53" s="246">
        <v>29.681040868226351</v>
      </c>
      <c r="X53" s="246">
        <v>29.152801201247136</v>
      </c>
      <c r="Y53" s="246">
        <v>28.617143864284195</v>
      </c>
      <c r="Z53" s="246">
        <v>28.075295183252795</v>
      </c>
      <c r="AA53" s="246">
        <v>27.527728069077352</v>
      </c>
      <c r="AB53" s="246">
        <v>26.973817697079955</v>
      </c>
    </row>
    <row r="54" spans="4:28" x14ac:dyDescent="0.25">
      <c r="D54" s="250"/>
      <c r="E54" s="250"/>
      <c r="F54" s="251"/>
      <c r="G54" s="265"/>
      <c r="H54" s="265"/>
      <c r="I54" s="265"/>
      <c r="J54" s="265"/>
      <c r="K54" s="265"/>
      <c r="L54" s="265"/>
      <c r="M54" s="265"/>
      <c r="N54" s="265"/>
      <c r="O54" s="265"/>
      <c r="P54" s="236"/>
      <c r="Q54" s="250"/>
      <c r="R54" s="250"/>
      <c r="S54" s="252"/>
      <c r="T54" s="253"/>
      <c r="U54" s="253"/>
      <c r="V54" s="253"/>
      <c r="W54" s="253"/>
      <c r="X54" s="253"/>
      <c r="Y54" s="253"/>
      <c r="Z54" s="253"/>
      <c r="AA54" s="253"/>
      <c r="AB54" s="253"/>
    </row>
    <row r="55" spans="4:28" x14ac:dyDescent="0.25">
      <c r="D55" s="254"/>
      <c r="E55" s="254"/>
      <c r="F55" s="255"/>
      <c r="G55" s="266"/>
      <c r="H55" s="266"/>
      <c r="I55" s="266"/>
      <c r="J55" s="266"/>
      <c r="K55" s="266"/>
      <c r="L55" s="266"/>
      <c r="M55" s="266"/>
      <c r="N55" s="266"/>
      <c r="O55" s="266"/>
      <c r="P55" s="236"/>
      <c r="Q55" s="254"/>
      <c r="R55" s="254"/>
      <c r="S55" s="256"/>
      <c r="T55" s="257"/>
      <c r="U55" s="257"/>
      <c r="V55" s="257"/>
      <c r="W55" s="257"/>
      <c r="X55" s="257"/>
      <c r="Y55" s="257"/>
      <c r="Z55" s="257"/>
      <c r="AA55" s="257"/>
      <c r="AB55" s="257"/>
    </row>
    <row r="56" spans="4:28" x14ac:dyDescent="0.25">
      <c r="D56" s="237"/>
      <c r="E56" s="238"/>
      <c r="F56" s="239"/>
      <c r="G56" s="304" t="s">
        <v>69</v>
      </c>
      <c r="H56" s="304"/>
      <c r="I56" s="304"/>
      <c r="J56" s="304"/>
      <c r="K56" s="304"/>
      <c r="L56" s="304"/>
      <c r="M56" s="304"/>
      <c r="N56" s="304"/>
      <c r="O56" s="305"/>
      <c r="P56" s="236"/>
      <c r="Q56" s="237"/>
      <c r="R56" s="238"/>
      <c r="S56" s="239"/>
      <c r="T56" s="297" t="s">
        <v>69</v>
      </c>
      <c r="U56" s="297"/>
      <c r="V56" s="297"/>
      <c r="W56" s="297"/>
      <c r="X56" s="297"/>
      <c r="Y56" s="297"/>
      <c r="Z56" s="297"/>
      <c r="AA56" s="297"/>
      <c r="AB56" s="298"/>
    </row>
    <row r="57" spans="4:28" x14ac:dyDescent="0.25">
      <c r="D57" s="299" t="s">
        <v>198</v>
      </c>
      <c r="E57" s="300"/>
      <c r="F57" s="245">
        <v>0.25</v>
      </c>
      <c r="G57" s="267"/>
      <c r="H57" s="267"/>
      <c r="I57" s="267"/>
      <c r="J57" s="267"/>
      <c r="K57" s="267"/>
      <c r="L57" s="267"/>
      <c r="M57" s="267"/>
      <c r="N57" s="267"/>
      <c r="O57" s="267"/>
      <c r="P57" s="236"/>
      <c r="Q57" s="299" t="s">
        <v>199</v>
      </c>
      <c r="R57" s="300"/>
      <c r="S57" s="242">
        <v>0</v>
      </c>
      <c r="T57" s="241"/>
      <c r="U57" s="241"/>
      <c r="V57" s="241"/>
      <c r="W57" s="241"/>
      <c r="X57" s="241"/>
      <c r="Y57" s="241"/>
      <c r="Z57" s="241"/>
      <c r="AA57" s="241"/>
      <c r="AB57" s="241"/>
    </row>
    <row r="58" spans="4:28" x14ac:dyDescent="0.25">
      <c r="D58" s="299" t="s">
        <v>200</v>
      </c>
      <c r="E58" s="300"/>
      <c r="F58" s="245">
        <v>0.33403192066430787</v>
      </c>
      <c r="G58" s="243">
        <v>0.8</v>
      </c>
      <c r="H58" s="243">
        <v>0.85</v>
      </c>
      <c r="I58" s="243">
        <v>0.9</v>
      </c>
      <c r="J58" s="243">
        <v>0.95</v>
      </c>
      <c r="K58" s="243">
        <v>1</v>
      </c>
      <c r="L58" s="243">
        <v>1.05</v>
      </c>
      <c r="M58" s="243">
        <v>1.1000000000000001</v>
      </c>
      <c r="N58" s="243">
        <v>1.1499999999999999</v>
      </c>
      <c r="O58" s="243">
        <v>1.2</v>
      </c>
      <c r="P58" s="236"/>
      <c r="Q58" s="299" t="s">
        <v>201</v>
      </c>
      <c r="R58" s="300"/>
      <c r="S58" s="242">
        <v>29.152801201247136</v>
      </c>
      <c r="T58" s="243">
        <v>0.8</v>
      </c>
      <c r="U58" s="243">
        <v>0.85</v>
      </c>
      <c r="V58" s="243">
        <v>0.9</v>
      </c>
      <c r="W58" s="243">
        <v>0.95</v>
      </c>
      <c r="X58" s="243">
        <v>1</v>
      </c>
      <c r="Y58" s="243">
        <v>1.05</v>
      </c>
      <c r="Z58" s="243">
        <v>1.1000000000000001</v>
      </c>
      <c r="AA58" s="243">
        <v>1.1499999999999999</v>
      </c>
      <c r="AB58" s="243">
        <v>1.2</v>
      </c>
    </row>
    <row r="59" spans="4:28" x14ac:dyDescent="0.25">
      <c r="D59" s="306">
        <v>1</v>
      </c>
      <c r="E59" s="307"/>
      <c r="F59" s="248">
        <v>0.33403192066430787</v>
      </c>
      <c r="G59" s="258">
        <v>0.26018553303572189</v>
      </c>
      <c r="H59" s="258">
        <v>0.27936097195552678</v>
      </c>
      <c r="I59" s="258">
        <v>0.2980236242266634</v>
      </c>
      <c r="J59" s="258">
        <v>0.31622136594670525</v>
      </c>
      <c r="K59" s="258">
        <v>0.33403192066430787</v>
      </c>
      <c r="L59" s="258">
        <v>0.35148503248823793</v>
      </c>
      <c r="M59" s="258">
        <v>0.36862836038013036</v>
      </c>
      <c r="N59" s="258">
        <v>0.38547656512550921</v>
      </c>
      <c r="O59" s="258">
        <v>0.40208852710665299</v>
      </c>
      <c r="P59" s="236"/>
      <c r="Q59" s="306">
        <v>1</v>
      </c>
      <c r="R59" s="307"/>
      <c r="S59" s="249">
        <v>29.152801201247136</v>
      </c>
      <c r="T59" s="246">
        <v>3.3630767544955704</v>
      </c>
      <c r="U59" s="246">
        <v>9.8292739149679189</v>
      </c>
      <c r="V59" s="246">
        <v>16.283454162544714</v>
      </c>
      <c r="W59" s="246">
        <v>22.721877659860429</v>
      </c>
      <c r="X59" s="246">
        <v>29.152801201247136</v>
      </c>
      <c r="Y59" s="246">
        <v>35.572461075245144</v>
      </c>
      <c r="Z59" s="246">
        <v>41.985179388653798</v>
      </c>
      <c r="AA59" s="246">
        <v>48.386728202777292</v>
      </c>
      <c r="AB59" s="246">
        <v>54.785684682023394</v>
      </c>
    </row>
    <row r="60" spans="4:28" x14ac:dyDescent="0.25">
      <c r="D60" s="235"/>
      <c r="E60" s="235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36"/>
      <c r="Q60" s="235"/>
      <c r="R60" s="235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</row>
    <row r="61" spans="4:28" x14ac:dyDescent="0.25">
      <c r="D61" s="235"/>
      <c r="E61" s="235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36"/>
      <c r="Q61" s="235"/>
      <c r="R61" s="235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</row>
    <row r="62" spans="4:28" x14ac:dyDescent="0.25">
      <c r="D62" s="237"/>
      <c r="E62" s="238"/>
      <c r="F62" s="269"/>
      <c r="G62" s="304" t="s">
        <v>202</v>
      </c>
      <c r="H62" s="304"/>
      <c r="I62" s="304"/>
      <c r="J62" s="304"/>
      <c r="K62" s="304"/>
      <c r="L62" s="304"/>
      <c r="M62" s="304"/>
      <c r="N62" s="304"/>
      <c r="O62" s="305"/>
      <c r="P62" s="236"/>
      <c r="Q62" s="237"/>
      <c r="R62" s="238"/>
      <c r="S62" s="239"/>
      <c r="T62" s="297" t="s">
        <v>202</v>
      </c>
      <c r="U62" s="297"/>
      <c r="V62" s="297"/>
      <c r="W62" s="297"/>
      <c r="X62" s="297"/>
      <c r="Y62" s="297"/>
      <c r="Z62" s="297"/>
      <c r="AA62" s="297"/>
      <c r="AB62" s="298"/>
    </row>
    <row r="63" spans="4:28" x14ac:dyDescent="0.25">
      <c r="D63" s="299" t="s">
        <v>198</v>
      </c>
      <c r="E63" s="300"/>
      <c r="F63" s="245">
        <v>0.25</v>
      </c>
      <c r="G63" s="267"/>
      <c r="H63" s="267"/>
      <c r="I63" s="267"/>
      <c r="J63" s="267"/>
      <c r="K63" s="267"/>
      <c r="L63" s="267"/>
      <c r="M63" s="267"/>
      <c r="N63" s="267"/>
      <c r="O63" s="267"/>
      <c r="P63" s="236"/>
      <c r="Q63" s="299" t="s">
        <v>199</v>
      </c>
      <c r="R63" s="300"/>
      <c r="S63" s="242">
        <v>0</v>
      </c>
      <c r="T63" s="241"/>
      <c r="U63" s="241"/>
      <c r="V63" s="241"/>
      <c r="W63" s="241"/>
      <c r="X63" s="241"/>
      <c r="Y63" s="241"/>
      <c r="Z63" s="241"/>
      <c r="AA63" s="241"/>
      <c r="AB63" s="241"/>
    </row>
    <row r="64" spans="4:28" x14ac:dyDescent="0.25">
      <c r="D64" s="299" t="s">
        <v>200</v>
      </c>
      <c r="E64" s="300"/>
      <c r="F64" s="245">
        <v>0.33403192066430787</v>
      </c>
      <c r="G64" s="243">
        <v>0.8</v>
      </c>
      <c r="H64" s="243">
        <v>0.85</v>
      </c>
      <c r="I64" s="243">
        <v>0.9</v>
      </c>
      <c r="J64" s="243">
        <v>0.95</v>
      </c>
      <c r="K64" s="243">
        <v>1</v>
      </c>
      <c r="L64" s="243">
        <v>1.05</v>
      </c>
      <c r="M64" s="243">
        <v>1.1000000000000001</v>
      </c>
      <c r="N64" s="243">
        <v>1.1499999999999999</v>
      </c>
      <c r="O64" s="243">
        <v>1.2</v>
      </c>
      <c r="P64" s="236"/>
      <c r="Q64" s="299" t="s">
        <v>201</v>
      </c>
      <c r="R64" s="300"/>
      <c r="S64" s="242">
        <v>29.152801201247136</v>
      </c>
      <c r="T64" s="243">
        <v>0.8</v>
      </c>
      <c r="U64" s="243">
        <v>0.85</v>
      </c>
      <c r="V64" s="243">
        <v>0.9</v>
      </c>
      <c r="W64" s="243">
        <v>0.95</v>
      </c>
      <c r="X64" s="243">
        <v>1</v>
      </c>
      <c r="Y64" s="243">
        <v>1.05</v>
      </c>
      <c r="Z64" s="243">
        <v>1.1000000000000001</v>
      </c>
      <c r="AA64" s="243">
        <v>1.1499999999999999</v>
      </c>
      <c r="AB64" s="243">
        <v>1.2</v>
      </c>
    </row>
    <row r="65" spans="4:28" x14ac:dyDescent="0.25">
      <c r="D65" s="308">
        <v>0</v>
      </c>
      <c r="E65" s="309"/>
      <c r="F65" s="248">
        <v>0.33403192066430787</v>
      </c>
      <c r="G65" s="258" t="s">
        <v>235</v>
      </c>
      <c r="H65" s="258">
        <v>-0.10737755165838858</v>
      </c>
      <c r="I65" s="258">
        <v>0.10107547192224264</v>
      </c>
      <c r="J65" s="258">
        <v>0.22717432960194794</v>
      </c>
      <c r="K65" s="258">
        <v>0.33403192066430787</v>
      </c>
      <c r="L65" s="258">
        <v>0.43368117952968621</v>
      </c>
      <c r="M65" s="258">
        <v>0.53057418162296477</v>
      </c>
      <c r="N65" s="258">
        <v>0.62671378655593912</v>
      </c>
      <c r="O65" s="258">
        <v>0.72299805591550825</v>
      </c>
      <c r="P65" s="236"/>
      <c r="Q65" s="308">
        <v>0</v>
      </c>
      <c r="R65" s="309"/>
      <c r="S65" s="249">
        <v>29.152801201247136</v>
      </c>
      <c r="T65" s="246">
        <v>-143.16922351557679</v>
      </c>
      <c r="U65" s="246">
        <v>-90.339976564361706</v>
      </c>
      <c r="V65" s="246">
        <v>-45.40095199189404</v>
      </c>
      <c r="W65" s="246">
        <v>-7.5546181032376136</v>
      </c>
      <c r="X65" s="246">
        <v>29.152801201247136</v>
      </c>
      <c r="Y65" s="246">
        <v>65.495921440068585</v>
      </c>
      <c r="Z65" s="246">
        <v>101.65902108828752</v>
      </c>
      <c r="AA65" s="246">
        <v>137.72323444674214</v>
      </c>
      <c r="AB65" s="246">
        <v>173.7247977890581</v>
      </c>
    </row>
    <row r="66" spans="4:28" x14ac:dyDescent="0.25">
      <c r="D66" s="235"/>
      <c r="E66" s="235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5"/>
      <c r="R66" s="235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</row>
    <row r="67" spans="4:28" x14ac:dyDescent="0.25">
      <c r="D67" s="235"/>
      <c r="E67" s="235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5"/>
      <c r="R67" s="235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</row>
    <row r="68" spans="4:28" x14ac:dyDescent="0.25">
      <c r="D68" s="237"/>
      <c r="E68" s="238"/>
      <c r="F68" s="239"/>
      <c r="G68" s="297" t="s">
        <v>71</v>
      </c>
      <c r="H68" s="297"/>
      <c r="I68" s="297"/>
      <c r="J68" s="297"/>
      <c r="K68" s="297"/>
      <c r="L68" s="297"/>
      <c r="M68" s="297"/>
      <c r="N68" s="297"/>
      <c r="O68" s="298"/>
      <c r="P68" s="236"/>
      <c r="Q68" s="237"/>
      <c r="R68" s="238"/>
      <c r="S68" s="239"/>
      <c r="T68" s="297" t="s">
        <v>71</v>
      </c>
      <c r="U68" s="297"/>
      <c r="V68" s="297"/>
      <c r="W68" s="297"/>
      <c r="X68" s="297"/>
      <c r="Y68" s="297"/>
      <c r="Z68" s="297"/>
      <c r="AA68" s="297"/>
      <c r="AB68" s="298"/>
    </row>
    <row r="69" spans="4:28" x14ac:dyDescent="0.25">
      <c r="D69" s="299" t="s">
        <v>198</v>
      </c>
      <c r="E69" s="300"/>
      <c r="F69" s="240">
        <v>0.25</v>
      </c>
      <c r="G69" s="241"/>
      <c r="H69" s="241"/>
      <c r="I69" s="241"/>
      <c r="J69" s="241"/>
      <c r="K69" s="241"/>
      <c r="L69" s="241"/>
      <c r="M69" s="241"/>
      <c r="N69" s="241"/>
      <c r="O69" s="241"/>
      <c r="P69" s="236"/>
      <c r="Q69" s="299" t="s">
        <v>199</v>
      </c>
      <c r="R69" s="300"/>
      <c r="S69" s="242">
        <v>0</v>
      </c>
      <c r="T69" s="241"/>
      <c r="U69" s="241"/>
      <c r="V69" s="241"/>
      <c r="W69" s="241"/>
      <c r="X69" s="241"/>
      <c r="Y69" s="241"/>
      <c r="Z69" s="241"/>
      <c r="AA69" s="241"/>
      <c r="AB69" s="241"/>
    </row>
    <row r="70" spans="4:28" x14ac:dyDescent="0.25">
      <c r="D70" s="299" t="s">
        <v>200</v>
      </c>
      <c r="E70" s="300"/>
      <c r="F70" s="245">
        <v>0.33403192066430787</v>
      </c>
      <c r="G70" s="243">
        <v>0.8</v>
      </c>
      <c r="H70" s="243">
        <v>0.85</v>
      </c>
      <c r="I70" s="243">
        <v>0.9</v>
      </c>
      <c r="J70" s="243">
        <v>0.95</v>
      </c>
      <c r="K70" s="243">
        <v>1</v>
      </c>
      <c r="L70" s="243">
        <v>1.05</v>
      </c>
      <c r="M70" s="243">
        <v>1.1000000000000001</v>
      </c>
      <c r="N70" s="243">
        <v>1.1499999999999999</v>
      </c>
      <c r="O70" s="243">
        <v>1.2</v>
      </c>
      <c r="P70" s="236"/>
      <c r="Q70" s="299" t="s">
        <v>201</v>
      </c>
      <c r="R70" s="300"/>
      <c r="S70" s="242">
        <v>29.152801201247136</v>
      </c>
      <c r="T70" s="243">
        <v>0.8</v>
      </c>
      <c r="U70" s="243">
        <v>0.85</v>
      </c>
      <c r="V70" s="243">
        <v>0.9</v>
      </c>
      <c r="W70" s="243">
        <v>0.95</v>
      </c>
      <c r="X70" s="243">
        <v>1</v>
      </c>
      <c r="Y70" s="243">
        <v>1.05</v>
      </c>
      <c r="Z70" s="243">
        <v>1.1000000000000001</v>
      </c>
      <c r="AA70" s="243">
        <v>1.1499999999999999</v>
      </c>
      <c r="AB70" s="243">
        <v>1.2</v>
      </c>
    </row>
    <row r="71" spans="4:28" x14ac:dyDescent="0.25">
      <c r="D71" s="308">
        <v>0</v>
      </c>
      <c r="E71" s="309"/>
      <c r="F71" s="248">
        <v>0.33403192066430787</v>
      </c>
      <c r="G71" s="258">
        <v>0.64651511054477862</v>
      </c>
      <c r="H71" s="258">
        <v>0.56883749802699213</v>
      </c>
      <c r="I71" s="258">
        <v>0.4913910939455719</v>
      </c>
      <c r="J71" s="258">
        <v>0.41353723234596851</v>
      </c>
      <c r="K71" s="258">
        <v>0.33403192066430787</v>
      </c>
      <c r="L71" s="258">
        <v>0.2506401610751372</v>
      </c>
      <c r="M71" s="258">
        <v>0.15863084518669224</v>
      </c>
      <c r="N71" s="258">
        <v>4.5790107675817149E-2</v>
      </c>
      <c r="O71" s="258">
        <v>-0.17657798825772908</v>
      </c>
      <c r="P71" s="236"/>
      <c r="Q71" s="308">
        <v>0</v>
      </c>
      <c r="R71" s="309"/>
      <c r="S71" s="249">
        <v>29.152801201247136</v>
      </c>
      <c r="T71" s="246">
        <v>143.41536463179526</v>
      </c>
      <c r="U71" s="246">
        <v>114.960247178972</v>
      </c>
      <c r="V71" s="246">
        <v>86.452389809326363</v>
      </c>
      <c r="W71" s="246">
        <v>57.868381850129573</v>
      </c>
      <c r="X71" s="246">
        <v>29.152801201247136</v>
      </c>
      <c r="Y71" s="246">
        <v>0.21516296821651421</v>
      </c>
      <c r="Z71" s="246">
        <v>-29.193180788959026</v>
      </c>
      <c r="AA71" s="246">
        <v>-60.478534931102907</v>
      </c>
      <c r="AB71" s="246">
        <v>-98.207878095103908</v>
      </c>
    </row>
    <row r="72" spans="4:28" x14ac:dyDescent="0.25">
      <c r="D72" s="235"/>
      <c r="E72" s="235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5"/>
      <c r="R72" s="235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</row>
  </sheetData>
  <mergeCells count="56">
    <mergeCell ref="D71:E71"/>
    <mergeCell ref="Q71:R71"/>
    <mergeCell ref="G68:O68"/>
    <mergeCell ref="T68:AB68"/>
    <mergeCell ref="D69:E69"/>
    <mergeCell ref="Q69:R69"/>
    <mergeCell ref="D70:E70"/>
    <mergeCell ref="Q70:R70"/>
    <mergeCell ref="D63:E63"/>
    <mergeCell ref="Q63:R63"/>
    <mergeCell ref="D64:E64"/>
    <mergeCell ref="Q64:R64"/>
    <mergeCell ref="D65:E65"/>
    <mergeCell ref="Q65:R65"/>
    <mergeCell ref="T62:AB62"/>
    <mergeCell ref="D53:E53"/>
    <mergeCell ref="Q53:R53"/>
    <mergeCell ref="G56:O56"/>
    <mergeCell ref="T56:AB56"/>
    <mergeCell ref="D57:E57"/>
    <mergeCell ref="Q57:R57"/>
    <mergeCell ref="D58:E58"/>
    <mergeCell ref="Q58:R58"/>
    <mergeCell ref="D59:E59"/>
    <mergeCell ref="Q59:R59"/>
    <mergeCell ref="G62:O62"/>
    <mergeCell ref="G50:O50"/>
    <mergeCell ref="T50:AB50"/>
    <mergeCell ref="D51:E51"/>
    <mergeCell ref="Q51:R51"/>
    <mergeCell ref="D52:E52"/>
    <mergeCell ref="Q52:R52"/>
    <mergeCell ref="D36:E36"/>
    <mergeCell ref="Q36:R36"/>
    <mergeCell ref="D37:E37"/>
    <mergeCell ref="Q37:R37"/>
    <mergeCell ref="D38:D46"/>
    <mergeCell ref="Q38:Q46"/>
    <mergeCell ref="T35:AB35"/>
    <mergeCell ref="D8:D16"/>
    <mergeCell ref="Q8:Q16"/>
    <mergeCell ref="G21:O21"/>
    <mergeCell ref="T21:AB21"/>
    <mergeCell ref="D22:E22"/>
    <mergeCell ref="Q22:R22"/>
    <mergeCell ref="D23:E23"/>
    <mergeCell ref="Q23:R23"/>
    <mergeCell ref="D24:D32"/>
    <mergeCell ref="Q24:Q32"/>
    <mergeCell ref="G35:O35"/>
    <mergeCell ref="G5:O5"/>
    <mergeCell ref="T5:AB5"/>
    <mergeCell ref="D6:E6"/>
    <mergeCell ref="Q6:R6"/>
    <mergeCell ref="D7:E7"/>
    <mergeCell ref="Q7:R7"/>
  </mergeCells>
  <conditionalFormatting sqref="G8:O16">
    <cfRule type="colorScale" priority="1">
      <colorScale>
        <cfvo type="min"/>
        <cfvo type="formula" val="$F$6"/>
        <cfvo type="max"/>
        <color rgb="FFF8696B"/>
        <color rgb="FFFFEB84"/>
        <color rgb="FF63BE7B"/>
      </colorScale>
    </cfRule>
    <cfRule type="colorScale" priority="2">
      <colorScale>
        <cfvo type="min"/>
        <cfvo type="formula" val="$F$6"/>
        <cfvo type="max"/>
        <color rgb="FFC00000"/>
        <color rgb="FFFF0000"/>
        <color rgb="FF63BE7B"/>
      </colorScale>
    </cfRule>
    <cfRule type="colorScale" priority="3">
      <colorScale>
        <cfvo type="formula" val="$F$6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formula" val="$F$6"/>
        <cfvo type="max"/>
        <color rgb="FFF8696B"/>
        <color rgb="FF63BE7B"/>
      </colorScale>
    </cfRule>
    <cfRule type="colorScale" priority="5">
      <colorScale>
        <cfvo type="min"/>
        <cfvo type="formula" val="$F$6"/>
        <cfvo type="max"/>
        <color rgb="FFF8696B"/>
        <color rgb="FFFFEB84"/>
        <color rgb="FF63BE7B"/>
      </colorScale>
    </cfRule>
    <cfRule type="colorScale" priority="6">
      <colorScale>
        <cfvo type="formula" val="$F$6"/>
        <cfvo type="percentile" val="50"/>
        <cfvo type="max"/>
        <color rgb="FFF8696B"/>
        <color rgb="FFFFEB84"/>
        <color rgb="FF63BE7B"/>
      </colorScale>
    </cfRule>
    <cfRule type="colorScale" priority="8">
      <colorScale>
        <cfvo type="formula" val="$F$6"/>
        <cfvo type="max"/>
        <color rgb="FFF8696B"/>
        <color rgb="FF63BE7B"/>
      </colorScale>
    </cfRule>
    <cfRule type="colorScale" priority="51">
      <colorScale>
        <cfvo type="formula" val="$E$5"/>
        <cfvo type="formula" val="$E$5"/>
        <cfvo type="max"/>
        <color rgb="FFF8696B"/>
        <color rgb="FFFFEB84"/>
        <color rgb="FF63BE7B"/>
      </colorScale>
    </cfRule>
    <cfRule type="colorScale" priority="54">
      <colorScale>
        <cfvo type="formula" val="$E$5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81">
      <colorScale>
        <cfvo type="num" val="&quot;$F$3&quot;"/>
        <cfvo type="max"/>
        <color rgb="FFFF7128"/>
        <color rgb="FFFFEF9C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:AB16">
    <cfRule type="colorScale" priority="52">
      <colorScale>
        <cfvo type="formula" val="$R$5"/>
        <cfvo type="formula" val="$R$5"/>
        <cfvo type="max"/>
        <color rgb="FFF8696B"/>
        <color rgb="FFFFEB84"/>
        <color rgb="FF63BE7B"/>
      </colorScale>
    </cfRule>
    <cfRule type="colorScale" priority="53">
      <colorScale>
        <cfvo type="formula" val="$R$5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74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75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77">
      <colorScale>
        <cfvo type="num" val="&quot;$F$3&quot;"/>
        <cfvo type="max"/>
        <color rgb="FFFF7128"/>
        <color rgb="FFFFEF9C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:O32">
    <cfRule type="colorScale" priority="50">
      <colorScale>
        <cfvo type="formula" val="$E$21"/>
        <cfvo type="formula" val="$E$21"/>
        <cfvo type="max"/>
        <color rgb="FFF8696B"/>
        <color rgb="FFFFEB84"/>
        <color rgb="FF63BE7B"/>
      </colorScale>
    </cfRule>
    <cfRule type="colorScale" priority="70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71">
      <colorScale>
        <cfvo type="formula" val="#REF!"/>
        <cfvo type="max"/>
        <color rgb="FFFF0000"/>
        <color rgb="FF92D050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4:AB32">
    <cfRule type="colorScale" priority="49">
      <colorScale>
        <cfvo type="formula" val="$R$21"/>
        <cfvo type="formula" val="$R$21"/>
        <cfvo type="max"/>
        <color rgb="FFF8696B"/>
        <color rgb="FFFFEB84"/>
        <color rgb="FF63BE7B"/>
      </colorScale>
    </cfRule>
    <cfRule type="colorScale" priority="64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65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66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67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68">
      <colorScale>
        <cfvo type="num" val="&quot;$F$3&quot;"/>
        <cfvo type="max"/>
        <color rgb="FFFF7128"/>
        <color rgb="FFFFEF9C"/>
      </colorScale>
    </cfRule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8:O46">
    <cfRule type="colorScale" priority="48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61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62">
      <colorScale>
        <cfvo type="formula" val="#REF!"/>
        <cfvo type="max"/>
        <color rgb="FFFF0000"/>
        <color rgb="FF92D050"/>
      </colorScale>
    </cfRule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8:AB46">
    <cfRule type="colorScale" priority="46">
      <colorScale>
        <cfvo type="formula" val="$R$35"/>
        <cfvo type="formula" val="$R$35"/>
        <cfvo type="max"/>
        <color rgb="FFF8696B"/>
        <color rgb="FFFFEB84"/>
        <color rgb="FF63BE7B"/>
      </colorScale>
    </cfRule>
    <cfRule type="colorScale" priority="47">
      <colorScale>
        <cfvo type="min"/>
        <cfvo type="formula" val="$R$35"/>
        <cfvo type="max"/>
        <color rgb="FFF8696B"/>
        <color rgb="FFFFEB84"/>
        <color rgb="FF63BE7B"/>
      </colorScale>
    </cfRule>
    <cfRule type="colorScale" priority="55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56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57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59">
      <colorScale>
        <cfvo type="num" val="&quot;$F$3&quot;"/>
        <cfvo type="max"/>
        <color rgb="FFFF7128"/>
        <color rgb="FFFFEF9C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9:AB59">
    <cfRule type="colorScale" priority="38">
      <colorScale>
        <cfvo type="formula" val="$R$35"/>
        <cfvo type="formula" val="$R$35"/>
        <cfvo type="max"/>
        <color rgb="FFF8696B"/>
        <color rgb="FFFFEB84"/>
        <color rgb="FF63BE7B"/>
      </colorScale>
    </cfRule>
    <cfRule type="colorScale" priority="39">
      <colorScale>
        <cfvo type="min"/>
        <cfvo type="formula" val="$R$35"/>
        <cfvo type="max"/>
        <color rgb="FFF8696B"/>
        <color rgb="FFFFEB84"/>
        <color rgb="FF63BE7B"/>
      </colorScale>
    </cfRule>
    <cfRule type="colorScale" priority="40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41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42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43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44">
      <colorScale>
        <cfvo type="num" val="&quot;$F$3&quot;"/>
        <cfvo type="max"/>
        <color rgb="FFFF7128"/>
        <color rgb="FFFFEF9C"/>
      </colorScale>
    </cfRule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3:AB53">
    <cfRule type="colorScale" priority="30">
      <colorScale>
        <cfvo type="formula" val="$R$35"/>
        <cfvo type="formula" val="$R$35"/>
        <cfvo type="max"/>
        <color rgb="FFF8696B"/>
        <color rgb="FFFFEB84"/>
        <color rgb="FF63BE7B"/>
      </colorScale>
    </cfRule>
    <cfRule type="colorScale" priority="31">
      <colorScale>
        <cfvo type="min"/>
        <cfvo type="formula" val="$R$35"/>
        <cfvo type="max"/>
        <color rgb="FFF8696B"/>
        <color rgb="FFFFEB84"/>
        <color rgb="FF63BE7B"/>
      </colorScale>
    </cfRule>
    <cfRule type="colorScale" priority="32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33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34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35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36">
      <colorScale>
        <cfvo type="num" val="&quot;$F$3&quot;"/>
        <cfvo type="max"/>
        <color rgb="FFFF7128"/>
        <color rgb="FFFFEF9C"/>
      </colorScale>
    </cfRule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4:AB55">
    <cfRule type="colorScale" priority="83">
      <colorScale>
        <cfvo type="formula" val="$R$35"/>
        <cfvo type="formula" val="$R$35"/>
        <cfvo type="max"/>
        <color rgb="FFF8696B"/>
        <color rgb="FFFFEB84"/>
        <color rgb="FF63BE7B"/>
      </colorScale>
    </cfRule>
    <cfRule type="colorScale" priority="84">
      <colorScale>
        <cfvo type="min"/>
        <cfvo type="formula" val="$R$35"/>
        <cfvo type="max"/>
        <color rgb="FFF8696B"/>
        <color rgb="FFFFEB84"/>
        <color rgb="FF63BE7B"/>
      </colorScale>
    </cfRule>
    <cfRule type="colorScale" priority="85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86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87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89">
      <colorScale>
        <cfvo type="num" val="&quot;$F$3&quot;"/>
        <cfvo type="max"/>
        <color rgb="FFFF7128"/>
        <color rgb="FFFFEF9C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5:AB65">
    <cfRule type="colorScale" priority="22">
      <colorScale>
        <cfvo type="formula" val="$R$35"/>
        <cfvo type="formula" val="$R$35"/>
        <cfvo type="max"/>
        <color rgb="FFF8696B"/>
        <color rgb="FFFFEB84"/>
        <color rgb="FF63BE7B"/>
      </colorScale>
    </cfRule>
    <cfRule type="colorScale" priority="23">
      <colorScale>
        <cfvo type="min"/>
        <cfvo type="formula" val="$R$35"/>
        <cfvo type="max"/>
        <color rgb="FFF8696B"/>
        <color rgb="FFFFEB84"/>
        <color rgb="FF63BE7B"/>
      </colorScale>
    </cfRule>
    <cfRule type="colorScale" priority="24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25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26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27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28">
      <colorScale>
        <cfvo type="num" val="&quot;$F$3&quot;"/>
        <cfvo type="max"/>
        <color rgb="FFFF7128"/>
        <color rgb="FFFFEF9C"/>
      </colorScale>
    </cfRule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1:O71 G65:O65">
    <cfRule type="colorScale" priority="10">
      <colorScale>
        <cfvo type="formula" val="$E$62"/>
        <cfvo type="formula" val="$E$62"/>
        <cfvo type="formula" val="$E$63"/>
        <color rgb="FFF8696B"/>
        <color rgb="FFFFEB84"/>
        <color rgb="FF63BE7B"/>
      </colorScale>
    </cfRule>
    <cfRule type="colorScale" priority="21">
      <colorScale>
        <cfvo type="formula" val="$E$62"/>
        <cfvo type="formula" val="$E$62"/>
        <cfvo type="formula" val="$E$62*1.25"/>
        <color rgb="FFF8696B"/>
        <color rgb="FFFFEB84"/>
        <color rgb="FF63BE7B"/>
      </colorScale>
    </cfRule>
  </conditionalFormatting>
  <conditionalFormatting sqref="T71:AB71 T65:AB65">
    <cfRule type="colorScale" priority="11">
      <colorScale>
        <cfvo type="formula" val="$R$62"/>
        <cfvo type="formula" val="$R$62"/>
        <cfvo type="formula" val="$R$63"/>
        <color rgb="FFF8696B"/>
        <color rgb="FFFFEB84"/>
        <color rgb="FF63BE7B"/>
      </colorScale>
    </cfRule>
    <cfRule type="colorScale" priority="20">
      <colorScale>
        <cfvo type="formula" val="$R$62"/>
        <cfvo type="formula" val="$R$63"/>
        <cfvo type="formula" val="$R$63*1.5"/>
        <color rgb="FFF8696B"/>
        <color rgb="FFFFEB84"/>
        <color rgb="FF63BE7B"/>
      </colorScale>
    </cfRule>
  </conditionalFormatting>
  <conditionalFormatting sqref="T71:AB71">
    <cfRule type="colorScale" priority="12">
      <colorScale>
        <cfvo type="formula" val="$R$35"/>
        <cfvo type="formula" val="$R$35"/>
        <cfvo type="max"/>
        <color rgb="FFF8696B"/>
        <color rgb="FFFFEB84"/>
        <color rgb="FF63BE7B"/>
      </colorScale>
    </cfRule>
    <cfRule type="colorScale" priority="13">
      <colorScale>
        <cfvo type="min"/>
        <cfvo type="formula" val="$R$35"/>
        <cfvo type="max"/>
        <color rgb="FFF8696B"/>
        <color rgb="FFFFEB84"/>
        <color rgb="FF63BE7B"/>
      </colorScale>
    </cfRule>
    <cfRule type="colorScale" priority="14">
      <colorScale>
        <cfvo type="min"/>
        <cfvo type="formula" val="$R$5"/>
        <cfvo type="max"/>
        <color rgb="FFF8696B"/>
        <color rgb="FFFFEB84"/>
        <color rgb="FF63BE7B"/>
      </colorScale>
    </cfRule>
    <cfRule type="colorScale" priority="15">
      <colorScale>
        <cfvo type="min"/>
        <cfvo type="formula" val="$R$5"/>
        <cfvo type="max"/>
        <color rgb="FFF8696B"/>
        <color rgb="FFE6B8B7"/>
        <color rgb="FF63BE7B"/>
      </colorScale>
    </cfRule>
    <cfRule type="colorScale" priority="16">
      <colorScale>
        <cfvo type="min"/>
        <cfvo type="formula" val="$E$5"/>
        <cfvo type="max"/>
        <color rgb="FFF8696B"/>
        <color rgb="FFFFEB84"/>
        <color rgb="FF63BE7B"/>
      </colorScale>
    </cfRule>
    <cfRule type="colorScale" priority="17">
      <colorScale>
        <cfvo type="min"/>
        <cfvo type="percentile" val="&quot;$F$3&quot;"/>
        <cfvo type="max"/>
        <color rgb="FFF8696B"/>
        <color rgb="FFFFEB84"/>
        <color rgb="FF63BE7B"/>
      </colorScale>
    </cfRule>
    <cfRule type="colorScale" priority="18">
      <colorScale>
        <cfvo type="num" val="&quot;$F$3&quot;"/>
        <cfvo type="max"/>
        <color rgb="FFFF7128"/>
        <color rgb="FFFFEF9C"/>
      </colorScale>
    </cfRule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:O53">
    <cfRule type="colorScale" priority="9">
      <colorScale>
        <cfvo type="formula" val="$E$50"/>
        <cfvo type="formula" val="$E$50"/>
        <cfvo type="formula" val="$E$51"/>
        <color rgb="FFF8696B"/>
        <color rgb="FFFFEB84"/>
        <color rgb="FF63BE7B"/>
      </colorScale>
    </cfRule>
  </conditionalFormatting>
  <conditionalFormatting sqref="G59:O59">
    <cfRule type="colorScale" priority="91">
      <colorScale>
        <cfvo type="formula" val="$E$56"/>
        <cfvo type="formula" val="$E$50"/>
        <cfvo type="formula" val="$E$51"/>
        <color rgb="FFF8696B"/>
        <color rgb="FFFFEB84"/>
        <color rgb="FF63BE7B"/>
      </colorScale>
    </cfRule>
    <cfRule type="colorScale" priority="92">
      <colorScale>
        <cfvo type="formula" val="$E$56"/>
        <cfvo type="formula" val="$E$56"/>
        <cfvo type="formula" val="$E$57*1.25"/>
        <color rgb="FFF8696B"/>
        <color rgb="FFFFEB84"/>
        <color rgb="FF63BE7B"/>
      </colorScale>
    </cfRule>
    <cfRule type="colorScale" priority="93">
      <colorScale>
        <cfvo type="formula" val="$E$56"/>
        <cfvo type="formula" val="$E$56"/>
        <cfvo type="formula" val="$E$57*1.1"/>
        <color rgb="FFF8696B"/>
        <color rgb="FFFFEB84"/>
        <color rgb="FF63BE7B"/>
      </colorScale>
    </cfRule>
    <cfRule type="colorScale" priority="94">
      <colorScale>
        <cfvo type="formula" val="$E$56"/>
        <cfvo type="formula" val="$E$56"/>
        <cfvo type="formula" val="$E$57"/>
        <color rgb="FFF8696B"/>
        <color rgb="FFFFEB84"/>
        <color rgb="FF63BE7B"/>
      </colorScale>
    </cfRule>
    <cfRule type="colorScale" priority="95">
      <colorScale>
        <cfvo type="formula" val="$E$56"/>
        <cfvo type="formula" val="$E$56"/>
        <cfvo type="max"/>
        <color rgb="FFF8696B"/>
        <color rgb="FFFFEB84"/>
        <color rgb="FF63BE7B"/>
      </colorScale>
    </cfRule>
    <cfRule type="colorScale" priority="96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97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98">
      <colorScale>
        <cfvo type="formula" val="#REF!"/>
        <cfvo type="max"/>
        <color rgb="FFFF0000"/>
        <color rgb="FF92D050"/>
      </colorScale>
    </cfRule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9:AB59">
    <cfRule type="colorScale" priority="100">
      <colorScale>
        <cfvo type="formula" val="$R$56"/>
        <cfvo type="formula" val="$R$56"/>
        <cfvo type="formula" val="$R$57*1.25"/>
        <color rgb="FFF8696B"/>
        <color rgb="FFFFEB84"/>
        <color rgb="FF63BE7B"/>
      </colorScale>
    </cfRule>
    <cfRule type="colorScale" priority="101">
      <colorScale>
        <cfvo type="formula" val="$R$56"/>
        <cfvo type="formula" val="$R$56"/>
        <cfvo type="formula" val="$R$57*1.1"/>
        <color rgb="FFF8696B"/>
        <color rgb="FFFFEB84"/>
        <color rgb="FF63BE7B"/>
      </colorScale>
    </cfRule>
    <cfRule type="colorScale" priority="102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03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04">
      <colorScale>
        <cfvo type="formula" val="#REF!"/>
        <cfvo type="max"/>
        <color rgb="FFFF0000"/>
        <color rgb="FF92D050"/>
      </colorScale>
    </cfRule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5:O65">
    <cfRule type="colorScale" priority="106">
      <colorScale>
        <cfvo type="formula" val="$E$56"/>
        <cfvo type="formula" val="$E$56"/>
        <cfvo type="formula" val="$E$57*1.25"/>
        <color rgb="FFF8696B"/>
        <color rgb="FFFFEB84"/>
        <color rgb="FF63BE7B"/>
      </colorScale>
    </cfRule>
    <cfRule type="colorScale" priority="107">
      <colorScale>
        <cfvo type="formula" val="$E$56"/>
        <cfvo type="formula" val="$E$56"/>
        <cfvo type="formula" val="$E$57*1.1"/>
        <color rgb="FFF8696B"/>
        <color rgb="FFFFEB84"/>
        <color rgb="FF63BE7B"/>
      </colorScale>
    </cfRule>
    <cfRule type="colorScale" priority="108">
      <colorScale>
        <cfvo type="formula" val="$E$56"/>
        <cfvo type="formula" val="$E$56"/>
        <cfvo type="formula" val="$E$57"/>
        <color rgb="FFF8696B"/>
        <color rgb="FFFFEB84"/>
        <color rgb="FF63BE7B"/>
      </colorScale>
    </cfRule>
    <cfRule type="colorScale" priority="109">
      <colorScale>
        <cfvo type="formula" val="$E$56"/>
        <cfvo type="formula" val="$E$56"/>
        <cfvo type="max"/>
        <color rgb="FFF8696B"/>
        <color rgb="FFFFEB84"/>
        <color rgb="FF63BE7B"/>
      </colorScale>
    </cfRule>
    <cfRule type="colorScale" priority="110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11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12">
      <colorScale>
        <cfvo type="formula" val="#REF!"/>
        <cfvo type="max"/>
        <color rgb="FFFF0000"/>
        <color rgb="FF92D050"/>
      </colorScale>
    </cfRule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5:AB65">
    <cfRule type="colorScale" priority="114">
      <colorScale>
        <cfvo type="formula" val="$R$56"/>
        <cfvo type="formula" val="$R$56"/>
        <cfvo type="formula" val="$R$57*1.25"/>
        <color rgb="FFF8696B"/>
        <color rgb="FFFFEB84"/>
        <color rgb="FF63BE7B"/>
      </colorScale>
    </cfRule>
    <cfRule type="colorScale" priority="115">
      <colorScale>
        <cfvo type="formula" val="$R$56"/>
        <cfvo type="formula" val="$R$56"/>
        <cfvo type="formula" val="$R$57*1.1"/>
        <color rgb="FFF8696B"/>
        <color rgb="FFFFEB84"/>
        <color rgb="FF63BE7B"/>
      </colorScale>
    </cfRule>
    <cfRule type="colorScale" priority="116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17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18">
      <colorScale>
        <cfvo type="formula" val="#REF!"/>
        <cfvo type="max"/>
        <color rgb="FFFF0000"/>
        <color rgb="FF92D050"/>
      </colorScale>
    </cfRule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1:O71">
    <cfRule type="colorScale" priority="120">
      <colorScale>
        <cfvo type="formula" val="$E$56"/>
        <cfvo type="formula" val="$E$56"/>
        <cfvo type="formula" val="$E$57*1.25"/>
        <color rgb="FFF8696B"/>
        <color rgb="FFFFEB84"/>
        <color rgb="FF63BE7B"/>
      </colorScale>
    </cfRule>
    <cfRule type="colorScale" priority="121">
      <colorScale>
        <cfvo type="formula" val="$E$56"/>
        <cfvo type="formula" val="$E$56"/>
        <cfvo type="formula" val="$E$57*1.1"/>
        <color rgb="FFF8696B"/>
        <color rgb="FFFFEB84"/>
        <color rgb="FF63BE7B"/>
      </colorScale>
    </cfRule>
    <cfRule type="colorScale" priority="122">
      <colorScale>
        <cfvo type="formula" val="$E$56"/>
        <cfvo type="formula" val="$E$56"/>
        <cfvo type="formula" val="$E$57"/>
        <color rgb="FFF8696B"/>
        <color rgb="FFFFEB84"/>
        <color rgb="FF63BE7B"/>
      </colorScale>
    </cfRule>
    <cfRule type="colorScale" priority="123">
      <colorScale>
        <cfvo type="formula" val="$E$56"/>
        <cfvo type="formula" val="$E$56"/>
        <cfvo type="max"/>
        <color rgb="FFF8696B"/>
        <color rgb="FFFFEB84"/>
        <color rgb="FF63BE7B"/>
      </colorScale>
    </cfRule>
    <cfRule type="colorScale" priority="124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25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26">
      <colorScale>
        <cfvo type="formula" val="#REF!"/>
        <cfvo type="max"/>
        <color rgb="FFFF0000"/>
        <color rgb="FF92D050"/>
      </colorScale>
    </cfRule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1:AB71">
    <cfRule type="colorScale" priority="128">
      <colorScale>
        <cfvo type="formula" val="$R$56"/>
        <cfvo type="formula" val="$R$56"/>
        <cfvo type="formula" val="$R$57*1.25"/>
        <color rgb="FFF8696B"/>
        <color rgb="FFFFEB84"/>
        <color rgb="FF63BE7B"/>
      </colorScale>
    </cfRule>
    <cfRule type="colorScale" priority="129">
      <colorScale>
        <cfvo type="formula" val="$R$56"/>
        <cfvo type="formula" val="$R$56"/>
        <cfvo type="formula" val="$R$57*1.1"/>
        <color rgb="FFF8696B"/>
        <color rgb="FFFFEB84"/>
        <color rgb="FF63BE7B"/>
      </colorScale>
    </cfRule>
    <cfRule type="colorScale" priority="130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31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32">
      <colorScale>
        <cfvo type="formula" val="#REF!"/>
        <cfvo type="max"/>
        <color rgb="FFFF0000"/>
        <color rgb="FF92D050"/>
      </colorScale>
    </cfRule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:O55">
    <cfRule type="colorScale" priority="134">
      <colorScale>
        <cfvo type="formula" val="$E$56"/>
        <cfvo type="formula" val="$E$56"/>
        <cfvo type="formula" val="$E$57*1.25"/>
        <color rgb="FFF8696B"/>
        <color rgb="FFFFEB84"/>
        <color rgb="FF63BE7B"/>
      </colorScale>
    </cfRule>
    <cfRule type="colorScale" priority="135">
      <colorScale>
        <cfvo type="formula" val="$E$56"/>
        <cfvo type="formula" val="$E$56"/>
        <cfvo type="formula" val="$E$57*1.1"/>
        <color rgb="FFF8696B"/>
        <color rgb="FFFFEB84"/>
        <color rgb="FF63BE7B"/>
      </colorScale>
    </cfRule>
    <cfRule type="colorScale" priority="136">
      <colorScale>
        <cfvo type="formula" val="$E$56"/>
        <cfvo type="formula" val="$E$56"/>
        <cfvo type="formula" val="$E$57"/>
        <color rgb="FFF8696B"/>
        <color rgb="FFFFEB84"/>
        <color rgb="FF63BE7B"/>
      </colorScale>
    </cfRule>
    <cfRule type="colorScale" priority="137">
      <colorScale>
        <cfvo type="formula" val="$E$56"/>
        <cfvo type="formula" val="$E$56"/>
        <cfvo type="max"/>
        <color rgb="FFF8696B"/>
        <color rgb="FFFFEB84"/>
        <color rgb="FF63BE7B"/>
      </colorScale>
    </cfRule>
    <cfRule type="colorScale" priority="138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39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40">
      <colorScale>
        <cfvo type="formula" val="#REF!"/>
        <cfvo type="max"/>
        <color rgb="FFFF0000"/>
        <color rgb="FF92D050"/>
      </colorScale>
    </cfRule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3:AB55">
    <cfRule type="colorScale" priority="142">
      <colorScale>
        <cfvo type="formula" val="$R$56"/>
        <cfvo type="formula" val="$R$56"/>
        <cfvo type="formula" val="$R$57*1.25"/>
        <color rgb="FFF8696B"/>
        <color rgb="FFFFEB84"/>
        <color rgb="FF63BE7B"/>
      </colorScale>
    </cfRule>
    <cfRule type="colorScale" priority="143">
      <colorScale>
        <cfvo type="formula" val="$R$56"/>
        <cfvo type="formula" val="$R$56"/>
        <cfvo type="formula" val="$R$57*1.1"/>
        <color rgb="FFF8696B"/>
        <color rgb="FFFFEB84"/>
        <color rgb="FF63BE7B"/>
      </colorScale>
    </cfRule>
    <cfRule type="colorScale" priority="144">
      <colorScale>
        <cfvo type="formula" val="$E$35"/>
        <cfvo type="formula" val="$E$35"/>
        <cfvo type="max"/>
        <color rgb="FFF8696B"/>
        <color rgb="FFFFEB84"/>
        <color rgb="FF63BE7B"/>
      </colorScale>
    </cfRule>
    <cfRule type="colorScale" priority="145">
      <colorScale>
        <cfvo type="min"/>
        <cfvo type="formula" val="#REF!"/>
        <cfvo type="max"/>
        <color rgb="FFF8696B"/>
        <color rgb="FFFFEB84"/>
        <color rgb="FF63BE7B"/>
      </colorScale>
    </cfRule>
    <cfRule type="colorScale" priority="146">
      <colorScale>
        <cfvo type="formula" val="#REF!"/>
        <cfvo type="max"/>
        <color rgb="FFFF0000"/>
        <color rgb="FF92D050"/>
      </colorScale>
    </cfRule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20</vt:i4>
      </vt:variant>
    </vt:vector>
  </HeadingPairs>
  <TitlesOfParts>
    <vt:vector size="28" baseType="lpstr">
      <vt:lpstr>СВОД</vt:lpstr>
      <vt:lpstr>данные</vt:lpstr>
      <vt:lpstr>кредит</vt:lpstr>
      <vt:lpstr>Cash Flow</vt:lpstr>
      <vt:lpstr>PL</vt:lpstr>
      <vt:lpstr>BS</vt:lpstr>
      <vt:lpstr>NPV</vt:lpstr>
      <vt:lpstr>чувствительность</vt:lpstr>
      <vt:lpstr>capex</vt:lpstr>
      <vt:lpstr>cur</vt:lpstr>
      <vt:lpstr>discont</vt:lpstr>
      <vt:lpstr>fot</vt:lpstr>
      <vt:lpstr>fotmes</vt:lpstr>
      <vt:lpstr>price</vt:lpstr>
      <vt:lpstr>profittax</vt:lpstr>
      <vt:lpstr>proptax</vt:lpstr>
      <vt:lpstr>raw</vt:lpstr>
      <vt:lpstr>salarytax</vt:lpstr>
      <vt:lpstr>title</vt:lpstr>
      <vt:lpstr>var</vt:lpstr>
      <vt:lpstr>vat</vt:lpstr>
      <vt:lpstr>volume</vt:lpstr>
      <vt:lpstr>BS!Область_печати</vt:lpstr>
      <vt:lpstr>'Cash Flow'!Область_печати</vt:lpstr>
      <vt:lpstr>NPV!Область_печати</vt:lpstr>
      <vt:lpstr>PL!Область_печати</vt:lpstr>
      <vt:lpstr>данные!Область_печати</vt:lpstr>
      <vt:lpstr>кредит!Область_печати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2014-09-27T06:51:27Z</dcterms:created>
  <dcterms:modified xsi:type="dcterms:W3CDTF">2017-03-27T11:52:44Z</dcterms:modified>
</cp:coreProperties>
</file>